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S:\Insurance\corporate changes\PLAN DATA\2025.03.29 - Qantas\Internal Notification\"/>
    </mc:Choice>
  </mc:AlternateContent>
  <xr:revisionPtr revIDLastSave="0" documentId="13_ncr:1_{E59993D1-66E5-447E-9F5A-3AAB719DA53C}" xr6:coauthVersionLast="47" xr6:coauthVersionMax="47" xr10:uidLastSave="{00000000-0000-0000-0000-000000000000}"/>
  <workbookProtection workbookAlgorithmName="SHA-512" workbookHashValue="qM1+TlMjVxT4zsdfjHa7Dp0zStB7xBs+4T4xkkYqzM3U5cxE0juVNuk1Knm44J17EN716asF90YhHJqyP3kb6A==" workbookSaltValue="9NKjxkKqClEVqgt9g5/Oog==" workbookSpinCount="100000" lockStructure="1"/>
  <bookViews>
    <workbookView xWindow="28680" yWindow="-120" windowWidth="29040" windowHeight="15720" tabRatio="898" xr2:uid="{00000000-000D-0000-FFFF-FFFF00000000}"/>
  </bookViews>
  <sheets>
    <sheet name="Additional Cover" sheetId="4" r:id="rId1"/>
    <sheet name="Variables" sheetId="10" state="hidden" r:id="rId2"/>
    <sheet name="D&amp;TPD-Rates" sheetId="7" state="hidden" r:id="rId3"/>
    <sheet name="IP-rates" sheetId="6" state="hidden" r:id="rId4"/>
    <sheet name="Checklist" sheetId="8" state="hidden" r:id="rId5"/>
  </sheets>
  <definedNames>
    <definedName name="Casual">Variables!$H$13</definedName>
    <definedName name="Employmenttype">Variables!$E$13:$E$15</definedName>
    <definedName name="Permanent">Variables!$F$13:$F$15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0" l="1"/>
  <c r="C2" i="4" l="1"/>
  <c r="H9" i="4" l="1"/>
  <c r="C9" i="4"/>
  <c r="C20" i="4"/>
  <c r="D9" i="4"/>
  <c r="I8" i="4" l="1"/>
  <c r="M8" i="4" s="1"/>
  <c r="C21" i="4"/>
  <c r="I10" i="4"/>
  <c r="H10" i="4" s="1"/>
  <c r="I11" i="4"/>
  <c r="F4" i="8"/>
  <c r="H21" i="4"/>
  <c r="L8" i="4" l="1"/>
  <c r="K8" i="7"/>
  <c r="G8" i="7"/>
  <c r="C8" i="7"/>
  <c r="B12" i="10"/>
  <c r="B11" i="10"/>
  <c r="B10" i="10"/>
  <c r="D4" i="10"/>
  <c r="C1" i="4" l="1"/>
  <c r="D20" i="10" l="1"/>
  <c r="D19" i="10" l="1"/>
  <c r="D17" i="10" l="1"/>
  <c r="M10" i="4" l="1"/>
  <c r="L10" i="4" s="1"/>
  <c r="D15" i="10"/>
  <c r="H12" i="4" l="1"/>
  <c r="M9" i="4"/>
  <c r="L9" i="4" l="1"/>
  <c r="M11" i="4"/>
  <c r="L11" i="4" s="1"/>
</calcChain>
</file>

<file path=xl/sharedStrings.xml><?xml version="1.0" encoding="utf-8"?>
<sst xmlns="http://schemas.openxmlformats.org/spreadsheetml/2006/main" count="157" uniqueCount="114">
  <si>
    <t>LOGO</t>
  </si>
  <si>
    <t>Your details</t>
  </si>
  <si>
    <t>Premium &amp; Cover Summary</t>
  </si>
  <si>
    <t>Detailed Premium Breakdown</t>
  </si>
  <si>
    <t>Please complete the appropriate blank highlighted fields</t>
  </si>
  <si>
    <t>Weekly</t>
  </si>
  <si>
    <t>Annual</t>
  </si>
  <si>
    <t>Date of Calculation (dd/mm/yyyy)</t>
  </si>
  <si>
    <t>DOB (dd/mm/yyyy)</t>
  </si>
  <si>
    <t>IP limit</t>
  </si>
  <si>
    <t>TPD limit</t>
  </si>
  <si>
    <t>Male</t>
  </si>
  <si>
    <t>Gender</t>
  </si>
  <si>
    <t>Female</t>
  </si>
  <si>
    <t>IP % of Salary</t>
  </si>
  <si>
    <t>IP</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</si>
  <si>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</si>
  <si>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</si>
  <si>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</si>
  <si>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</si>
  <si>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</si>
  <si>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</si>
  <si>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</si>
  <si>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</si>
  <si>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Plan details</t>
  </si>
  <si>
    <t>Name</t>
  </si>
  <si>
    <t>Employees covered</t>
  </si>
  <si>
    <t>Product</t>
  </si>
  <si>
    <t>Additonal TPD Taper</t>
  </si>
  <si>
    <t>Additonal TPD details</t>
  </si>
  <si>
    <t>MetLife</t>
  </si>
  <si>
    <t>MLC</t>
  </si>
  <si>
    <t>Zurich</t>
  </si>
  <si>
    <t>TAL</t>
  </si>
  <si>
    <t>unlimited</t>
  </si>
  <si>
    <t>tba</t>
  </si>
  <si>
    <t>Insurer</t>
  </si>
  <si>
    <t>Death limit</t>
  </si>
  <si>
    <t>AIA-Corp</t>
  </si>
  <si>
    <t>AIA-Bus</t>
  </si>
  <si>
    <t xml:space="preserve">  Plan name</t>
  </si>
  <si>
    <t xml:space="preserve">  URL</t>
  </si>
  <si>
    <t xml:space="preserve">  AAL</t>
  </si>
  <si>
    <t xml:space="preserve">  D&amp;TPD Options</t>
  </si>
  <si>
    <r>
      <t xml:space="preserve">Income Protection Cover p.a. </t>
    </r>
    <r>
      <rPr>
        <b/>
        <vertAlign val="superscript"/>
        <sz val="14"/>
        <color rgb="FF1C355E"/>
        <rFont val="Arial"/>
        <family val="2"/>
      </rPr>
      <t>1</t>
    </r>
  </si>
  <si>
    <t>Add Death Max Age</t>
  </si>
  <si>
    <t>Add TPD Max Age</t>
  </si>
  <si>
    <t>Standard Death Max age</t>
  </si>
  <si>
    <t>Standard TPD Max Age</t>
  </si>
  <si>
    <t xml:space="preserve">Maximum Ages </t>
  </si>
  <si>
    <r>
      <t>Annual Rates Per</t>
    </r>
    <r>
      <rPr>
        <b/>
        <sz val="10"/>
        <color rgb="FFFF0000"/>
        <rFont val="Neo Sans"/>
      </rPr>
      <t xml:space="preserve"> $10,000</t>
    </r>
    <r>
      <rPr>
        <b/>
        <sz val="10"/>
        <rFont val="Neo Sans"/>
      </rPr>
      <t xml:space="preserve"> Sum Insured </t>
    </r>
  </si>
  <si>
    <t>Corporate</t>
  </si>
  <si>
    <t>Occupations</t>
  </si>
  <si>
    <t xml:space="preserve">Occupational Category </t>
  </si>
  <si>
    <t>Occupation</t>
  </si>
  <si>
    <t xml:space="preserve">D&amp;TPD Policy </t>
  </si>
  <si>
    <t xml:space="preserve">IP Policy </t>
  </si>
  <si>
    <t>GL - MP8033 - 1 October 2023 - Maximum Benefits (a) (c)</t>
  </si>
  <si>
    <t xml:space="preserve">IP - MP8033-  1 October 2023 - Maximum Monthly Benefit </t>
  </si>
  <si>
    <t xml:space="preserve">GL - MP8246 - 1 October 2023 - Maximum Benefits (a) (c) </t>
  </si>
  <si>
    <t xml:space="preserve">IP - MP8246 - 1 October 2023 - Maximum Monthly Benefit </t>
  </si>
  <si>
    <t xml:space="preserve">GL - Version 7 - 1 September 2021 - 'Important Information' </t>
  </si>
  <si>
    <t xml:space="preserve">IP - Version 7 - 1 September 2021 - 'Important Information' </t>
  </si>
  <si>
    <t xml:space="preserve">IP - ZCC - 1 Agust 2022 - availability of cober </t>
  </si>
  <si>
    <t>GL - ZCC - 1 August 2022 - availability of cover</t>
  </si>
  <si>
    <t>Waiting Period</t>
  </si>
  <si>
    <t>IP Benefit Period</t>
  </si>
  <si>
    <t>2 years</t>
  </si>
  <si>
    <t>IP disclaimer</t>
  </si>
  <si>
    <t>Confirmed via email from MetLife - 01/02/2024</t>
  </si>
  <si>
    <t>Variables</t>
  </si>
  <si>
    <t>Verified</t>
  </si>
  <si>
    <t xml:space="preserve">  IP Design</t>
  </si>
  <si>
    <t xml:space="preserve">  Description of Permanents</t>
  </si>
  <si>
    <t xml:space="preserve">  Defaults displayed</t>
  </si>
  <si>
    <t xml:space="preserve">  Premium outcome</t>
  </si>
  <si>
    <t>Signed off by</t>
  </si>
  <si>
    <t>Occupation Category - input description</t>
  </si>
  <si>
    <t>ALL FIELDS IN APRICOT ARE TO BE COMPLETED</t>
  </si>
  <si>
    <t>Eligible employees</t>
  </si>
  <si>
    <t>Group 1 (White Collar)</t>
  </si>
  <si>
    <t>Group 2 (Flight Crew &amp; Trade Certificate)</t>
  </si>
  <si>
    <t>Group 3 (Manual work)</t>
  </si>
  <si>
    <t>Standard</t>
  </si>
  <si>
    <t>20</t>
  </si>
  <si>
    <t>Date for SFT calculation</t>
  </si>
  <si>
    <t>Date</t>
  </si>
  <si>
    <t>Age for SFT</t>
  </si>
  <si>
    <t>Employment type</t>
  </si>
  <si>
    <t>Permanent employee</t>
  </si>
  <si>
    <t>Fixed term employee</t>
  </si>
  <si>
    <t>Casual employee</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</si>
  <si>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takes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9"/>
        <color rgb="FF0051FF"/>
        <rFont val="Arial"/>
        <family val="2"/>
      </rPr>
      <t xml:space="preserve"> </t>
    </r>
    <r>
      <rPr>
        <b/>
        <sz val="10"/>
        <color rgb="FF0051FF"/>
        <rFont val="Arial"/>
        <family val="2"/>
      </rPr>
      <t>art.com.au/qgsp</t>
    </r>
  </si>
  <si>
    <t>Effective : 29/03/2025</t>
  </si>
  <si>
    <t>For Qantas alternate Maximum Cover levels apply</t>
  </si>
  <si>
    <t>Former Qantas Group Super Plan</t>
  </si>
  <si>
    <t>former employees and members who have directed their superannuation contributions to another fund</t>
  </si>
  <si>
    <t xml:space="preserve">Tailored Income Protection cover </t>
  </si>
  <si>
    <r>
      <rPr>
        <b/>
        <sz val="10"/>
        <color rgb="FFF24E49"/>
        <rFont val="Arial"/>
        <family val="2"/>
      </rPr>
      <t xml:space="preserve">Please complete if you require additional Death &amp; TPD cover </t>
    </r>
    <r>
      <rPr>
        <b/>
        <vertAlign val="superscript"/>
        <sz val="12"/>
        <color rgb="FFF24E49"/>
        <rFont val="Arial"/>
        <family val="2"/>
      </rPr>
      <t>2</t>
    </r>
    <r>
      <rPr>
        <sz val="10"/>
        <color rgb="FFF24E49"/>
        <rFont val="Arial"/>
        <family val="2"/>
      </rPr>
      <t xml:space="preserve">
(NOTE: This amount is in addition to your Standard cover)</t>
    </r>
  </si>
  <si>
    <t>Tailored Income Protection premium</t>
  </si>
  <si>
    <t>Tailored Death premium</t>
  </si>
  <si>
    <t>Tailored TPD premium</t>
  </si>
  <si>
    <r>
      <t xml:space="preserve">Total additional premium </t>
    </r>
    <r>
      <rPr>
        <b/>
        <vertAlign val="superscript"/>
        <sz val="12"/>
        <color rgb="FF1C355E"/>
        <rFont val="Arial"/>
        <family val="2"/>
      </rPr>
      <t>3</t>
    </r>
  </si>
  <si>
    <t>Death Cover</t>
  </si>
  <si>
    <t>TPD Cover</t>
  </si>
  <si>
    <r>
      <rPr>
        <b/>
        <sz val="10"/>
        <color rgb="FFF24E49"/>
        <rFont val="Arial"/>
        <family val="2"/>
      </rPr>
      <t>Please complete if wish to apply for Tailored Income Protection cover 2</t>
    </r>
    <r>
      <rPr>
        <sz val="10"/>
        <color rgb="FFF24E49"/>
        <rFont val="Arial"/>
        <family val="2"/>
      </rPr>
      <t xml:space="preserve">
(NOTE: Cover cannot exceed 75% of your salary)</t>
    </r>
  </si>
  <si>
    <t xml:space="preserve">3.  Note that rounding variations may occur in the calculations. Weekly premiums are deducted monthly in arrears from your superannuation account. The premiums displayed are in addition to the cost of any Standard Death and TPD cover you may hold. </t>
  </si>
  <si>
    <t>members wishing to apply for additional insurance cover</t>
  </si>
  <si>
    <t>Standard not required</t>
  </si>
  <si>
    <t>Tailored</t>
  </si>
  <si>
    <t>Yes</t>
  </si>
  <si>
    <t>Karen Tiong</t>
  </si>
  <si>
    <r>
      <rPr>
        <b/>
        <sz val="9"/>
        <color theme="1"/>
        <rFont val="Arial"/>
        <family val="2"/>
      </rPr>
      <t xml:space="preserve">Important </t>
    </r>
    <r>
      <rPr>
        <sz val="9"/>
        <color theme="1"/>
        <rFont val="Arial"/>
        <family val="2"/>
      </rPr>
      <t xml:space="preserve"> -  Any Standard Death and Total &amp; Permanent Disability (TPD) cover you hold in the Former Qantas Group Super Plan are not included in the premium calculations above and attract different premium rates.
Premium rates for Standard cover are detailed in the Super Savings - Corporate Insurance Guide for the Former Qantas Group Super Plan available at </t>
    </r>
    <r>
      <rPr>
        <b/>
        <sz val="9"/>
        <color theme="4"/>
        <rFont val="Arial"/>
        <family val="2"/>
      </rPr>
      <t>art.com.au/qgsp</t>
    </r>
  </si>
  <si>
    <t>2.  Applications for Tailored cover are subject to acceptance by the insurer. Maximum cover and age limits apply. We reserve the right to limit the amount of cover provided. The cost of cover depends on your age and type of cover. The amount and cost of your cover changes as you get older. Where applying for an increase in cover due to either a Transfer of cover from another superannuation provider or a Life Event this calculator won’t provide the appropriate calculation, please contact us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</si>
</sst>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s>
  <fonts count="148">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sz val="9"/>
      <name val="Arial"/>
      <family val="2"/>
    </font>
    <font>
      <b/>
      <sz val="16"/>
      <color rgb="FF0051FF"/>
      <name val="Arial"/>
      <family val="2"/>
    </font>
    <font>
      <b/>
      <sz val="14"/>
      <color rgb="FF0051FF"/>
      <name val="Arial"/>
      <family val="2"/>
    </font>
    <font>
      <sz val="10"/>
      <color rgb="FF0051FF"/>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vertAlign val="superscript"/>
      <sz val="14"/>
      <color rgb="FF1C355E"/>
      <name val="Arial"/>
      <family val="2"/>
    </font>
    <font>
      <b/>
      <u/>
      <sz val="10"/>
      <color rgb="FF0051FF"/>
      <name val="Arial"/>
      <family val="2"/>
    </font>
    <font>
      <b/>
      <sz val="10"/>
      <color rgb="FFFFFFFF"/>
      <name val="Neo Sans"/>
      <family val="2"/>
    </font>
    <font>
      <b/>
      <sz val="10"/>
      <color rgb="FF000000"/>
      <name val="Neo Sans"/>
      <family val="2"/>
    </font>
    <font>
      <b/>
      <sz val="10"/>
      <name val="Neo Sans"/>
    </font>
    <font>
      <b/>
      <sz val="10"/>
      <color rgb="FFFF0000"/>
      <name val="Neo Sans"/>
    </font>
    <font>
      <sz val="10"/>
      <color rgb="FFF24E49"/>
      <name val="Arial"/>
      <family val="2"/>
    </font>
    <font>
      <b/>
      <sz val="10"/>
      <color rgb="FFF24E49"/>
      <name val="Arial"/>
      <family val="2"/>
    </font>
    <font>
      <b/>
      <vertAlign val="superscript"/>
      <sz val="12"/>
      <color rgb="FFF24E49"/>
      <name val="Arial"/>
      <family val="2"/>
    </font>
    <font>
      <b/>
      <sz val="12"/>
      <color rgb="FFF24E49"/>
      <name val="Arial"/>
      <family val="2"/>
    </font>
    <font>
      <i/>
      <sz val="11"/>
      <color theme="0"/>
      <name val="Calibri"/>
      <family val="2"/>
      <scheme val="minor"/>
    </font>
    <font>
      <b/>
      <sz val="10"/>
      <color rgb="FF0051FF"/>
      <name val="Arial"/>
      <family val="2"/>
    </font>
    <font>
      <b/>
      <sz val="16"/>
      <color theme="1"/>
      <name val="Noto Sans"/>
      <family val="2"/>
      <charset val="1"/>
    </font>
    <font>
      <b/>
      <sz val="9"/>
      <color rgb="FF0051FF"/>
      <name val="Arial"/>
      <family val="2"/>
    </font>
    <font>
      <sz val="10"/>
      <color rgb="FFFF0000"/>
      <name val="Arial"/>
      <family val="2"/>
    </font>
    <font>
      <b/>
      <sz val="9"/>
      <name val="Arial"/>
      <family val="2"/>
    </font>
    <font>
      <b/>
      <vertAlign val="superscript"/>
      <sz val="12"/>
      <color rgb="FF1C355E"/>
      <name val="Arial"/>
      <family val="2"/>
    </font>
    <font>
      <b/>
      <sz val="9"/>
      <color theme="1"/>
      <name val="Arial"/>
      <family val="2"/>
    </font>
    <font>
      <b/>
      <sz val="9"/>
      <color theme="4"/>
      <name val="Arial"/>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
      <patternFill patternType="solid">
        <fgColor theme="1"/>
        <bgColor indexed="64"/>
      </patternFill>
    </fill>
    <fill>
      <patternFill patternType="solid">
        <fgColor theme="0" tint="-4.9989318521683403E-2"/>
        <bgColor indexed="64"/>
      </patternFill>
    </fill>
  </fills>
  <borders count="43">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5" applyNumberFormat="0" applyAlignment="0" applyProtection="0"/>
    <xf numFmtId="0" fontId="36" fillId="6" borderId="6" applyNumberFormat="0" applyAlignment="0" applyProtection="0"/>
    <xf numFmtId="0" fontId="37" fillId="6" borderId="5" applyNumberFormat="0" applyAlignment="0" applyProtection="0"/>
    <xf numFmtId="0" fontId="38" fillId="0" borderId="7" applyNumberFormat="0" applyFill="0" applyAlignment="0" applyProtection="0"/>
    <xf numFmtId="0" fontId="39" fillId="7" borderId="8" applyNumberFormat="0" applyAlignment="0" applyProtection="0"/>
    <xf numFmtId="0" fontId="40" fillId="0" borderId="0" applyNumberFormat="0" applyFill="0" applyBorder="0" applyAlignment="0" applyProtection="0"/>
    <xf numFmtId="0" fontId="28" fillId="8" borderId="9" applyNumberFormat="0" applyFont="0" applyAlignment="0" applyProtection="0"/>
    <xf numFmtId="0" fontId="41" fillId="0" borderId="0" applyNumberFormat="0" applyFill="0" applyBorder="0" applyAlignment="0" applyProtection="0"/>
    <xf numFmtId="0" fontId="42" fillId="0" borderId="10"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1" applyNumberFormat="0" applyFon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9"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4"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0"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2"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5"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8" applyNumberFormat="0" applyAlignment="0" applyProtection="0"/>
    <xf numFmtId="0" fontId="11" fillId="0" borderId="3"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6"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2"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7" applyNumberFormat="0" applyFill="0" applyAlignment="0" applyProtection="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5"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2"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5" applyNumberFormat="0" applyFill="0" applyAlignment="0" applyProtection="0"/>
    <xf numFmtId="0" fontId="61" fillId="0" borderId="16"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7" applyNumberFormat="0" applyFill="0" applyAlignment="0" applyProtection="0"/>
    <xf numFmtId="0" fontId="56" fillId="54" borderId="13"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4" applyNumberFormat="0" applyFill="0" applyAlignment="0" applyProtection="0"/>
    <xf numFmtId="0" fontId="48" fillId="0" borderId="19"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2"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2" applyNumberFormat="0" applyAlignment="0" applyProtection="0"/>
    <xf numFmtId="0" fontId="49" fillId="34" borderId="12" applyNumberFormat="0" applyAlignment="0" applyProtection="0"/>
    <xf numFmtId="0" fontId="47" fillId="56" borderId="11" applyNumberFormat="0" applyFont="0" applyAlignment="0" applyProtection="0"/>
    <xf numFmtId="0" fontId="64" fillId="53" borderId="18" applyNumberFormat="0" applyAlignment="0" applyProtection="0"/>
    <xf numFmtId="0" fontId="48" fillId="0" borderId="19"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9"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71" fillId="59" borderId="12" applyNumberFormat="0" applyAlignment="0" applyProtection="0"/>
    <xf numFmtId="0" fontId="71" fillId="59" borderId="12" applyNumberFormat="0" applyAlignment="0" applyProtection="0"/>
    <xf numFmtId="0" fontId="72" fillId="0" borderId="0"/>
    <xf numFmtId="0" fontId="73" fillId="54" borderId="13" applyNumberFormat="0" applyAlignment="0" applyProtection="0"/>
    <xf numFmtId="0" fontId="73" fillId="54" borderId="13" applyNumberFormat="0" applyAlignment="0" applyProtection="0"/>
    <xf numFmtId="0" fontId="20" fillId="7" borderId="8"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10" fillId="0" borderId="2" applyNumberFormat="0" applyFill="0" applyAlignment="0" applyProtection="0"/>
    <xf numFmtId="0" fontId="78" fillId="0" borderId="15" applyNumberFormat="0" applyFill="0" applyAlignment="0" applyProtection="0"/>
    <xf numFmtId="0" fontId="78" fillId="0" borderId="15" applyNumberFormat="0" applyFill="0" applyAlignment="0" applyProtection="0"/>
    <xf numFmtId="0" fontId="11" fillId="0" borderId="3"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2" fillId="0" borderId="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5" applyNumberFormat="0" applyAlignment="0" applyProtection="0"/>
    <xf numFmtId="0" fontId="16" fillId="5" borderId="5" applyNumberFormat="0" applyAlignment="0" applyProtection="0"/>
    <xf numFmtId="0" fontId="81" fillId="34" borderId="12" applyNumberFormat="0" applyAlignment="0" applyProtection="0"/>
    <xf numFmtId="0" fontId="81" fillId="34" borderId="12" applyNumberFormat="0" applyAlignment="0" applyProtection="0"/>
    <xf numFmtId="0" fontId="82" fillId="0" borderId="17" applyNumberFormat="0" applyFill="0" applyAlignment="0" applyProtection="0"/>
    <xf numFmtId="0" fontId="82" fillId="0" borderId="17" applyNumberFormat="0" applyFill="0" applyAlignment="0" applyProtection="0"/>
    <xf numFmtId="0" fontId="19" fillId="0" borderId="7"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19"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7" applyNumberFormat="0" applyFill="0" applyAlignment="0" applyProtection="0"/>
    <xf numFmtId="0" fontId="49" fillId="34" borderId="12" applyNumberFormat="0" applyAlignment="0" applyProtection="0"/>
    <xf numFmtId="0" fontId="61" fillId="0" borderId="0" applyNumberFormat="0" applyFill="0" applyBorder="0" applyAlignment="0" applyProtection="0"/>
    <xf numFmtId="0" fontId="61" fillId="0" borderId="16" applyNumberFormat="0" applyFill="0" applyAlignment="0" applyProtection="0"/>
    <xf numFmtId="0" fontId="60" fillId="0" borderId="15" applyNumberFormat="0" applyFill="0" applyAlignment="0" applyProtection="0"/>
    <xf numFmtId="0" fontId="59" fillId="0" borderId="14"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3" applyNumberFormat="0" applyAlignment="0" applyProtection="0"/>
    <xf numFmtId="0" fontId="55" fillId="53" borderId="12"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9"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9"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9" applyNumberFormat="0" applyFont="0" applyAlignment="0" applyProtection="0"/>
    <xf numFmtId="0" fontId="26" fillId="56" borderId="22"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1">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2"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6"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8" applyNumberFormat="0" applyAlignment="0" applyProtection="0"/>
    <xf numFmtId="0" fontId="85" fillId="59" borderId="18"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0"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3" applyNumberFormat="0" applyFill="0" applyAlignment="0" applyProtection="0"/>
    <xf numFmtId="164" fontId="26" fillId="0" borderId="0" applyFont="0" applyFill="0" applyBorder="0" applyAlignment="0" applyProtection="0"/>
    <xf numFmtId="0" fontId="87" fillId="0" borderId="2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17" fillId="6" borderId="6" applyNumberFormat="0" applyAlignment="0" applyProtection="0"/>
    <xf numFmtId="0" fontId="9" fillId="0" borderId="0" applyNumberFormat="0" applyFill="0" applyBorder="0" applyAlignment="0" applyProtection="0"/>
    <xf numFmtId="0" fontId="8" fillId="0" borderId="10"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9"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7" fillId="6" borderId="6" applyNumberFormat="0" applyAlignment="0" applyProtection="0"/>
    <xf numFmtId="0" fontId="8" fillId="0" borderId="10"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0" fontId="18" fillId="6" borderId="5" applyNumberFormat="0" applyAlignment="0" applyProtection="0"/>
    <xf numFmtId="175"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0" fontId="20" fillId="7" borderId="8" applyNumberFormat="0" applyAlignment="0" applyProtection="0"/>
    <xf numFmtId="175" fontId="56" fillId="54" borderId="13" applyNumberFormat="0" applyAlignment="0" applyProtection="0"/>
    <xf numFmtId="0" fontId="56" fillId="54" borderId="13"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0" fontId="10" fillId="0" borderId="2"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0" fontId="11" fillId="0" borderId="3"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0" fontId="12" fillId="0" borderId="4"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0" fontId="16" fillId="5" borderId="5" applyNumberFormat="0" applyAlignment="0" applyProtection="0"/>
    <xf numFmtId="175"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0" fontId="19" fillId="0" borderId="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0" fontId="17" fillId="6" borderId="6" applyNumberFormat="0" applyAlignment="0" applyProtection="0"/>
    <xf numFmtId="175" fontId="64" fillId="53" borderId="18" applyNumberFormat="0" applyAlignment="0" applyProtection="0"/>
    <xf numFmtId="0" fontId="64" fillId="53" borderId="18"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0" fontId="8" fillId="0" borderId="10"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0" fontId="102" fillId="61" borderId="0" xfId="0" applyFont="1" applyFill="1"/>
    <xf numFmtId="0" fontId="104" fillId="61" borderId="0" xfId="0" applyFont="1" applyFill="1"/>
    <xf numFmtId="0" fontId="110" fillId="61" borderId="0" xfId="0" applyFont="1" applyFill="1" applyAlignment="1">
      <alignment horizontal="center" vertical="center"/>
    </xf>
    <xf numFmtId="0" fontId="110" fillId="61" borderId="0" xfId="0" applyFont="1" applyFill="1" applyAlignment="1">
      <alignment vertical="top"/>
    </xf>
    <xf numFmtId="0" fontId="111" fillId="61" borderId="0" xfId="0" applyFont="1" applyFill="1" applyAlignment="1">
      <alignment vertical="center"/>
    </xf>
    <xf numFmtId="178" fontId="102" fillId="61" borderId="0" xfId="32987" quotePrefix="1" applyNumberFormat="1" applyFont="1" applyFill="1" applyAlignment="1">
      <alignment horizontal="right"/>
    </xf>
    <xf numFmtId="0" fontId="110" fillId="61" borderId="0" xfId="0" applyFont="1" applyFill="1"/>
    <xf numFmtId="0" fontId="102" fillId="61" borderId="0" xfId="0" applyFont="1" applyFill="1" applyAlignment="1">
      <alignment vertical="center"/>
    </xf>
    <xf numFmtId="9" fontId="113" fillId="61" borderId="0" xfId="0" quotePrefix="1" applyNumberFormat="1" applyFont="1" applyFill="1"/>
    <xf numFmtId="169" fontId="102" fillId="61" borderId="0" xfId="0" applyNumberFormat="1" applyFont="1" applyFill="1"/>
    <xf numFmtId="9" fontId="114" fillId="61" borderId="0" xfId="0" quotePrefix="1" applyNumberFormat="1" applyFont="1" applyFill="1" applyAlignment="1">
      <alignment horizontal="right" vertical="center" textRotation="180"/>
    </xf>
    <xf numFmtId="0" fontId="104" fillId="61" borderId="0" xfId="0" quotePrefix="1" applyFont="1" applyFill="1"/>
    <xf numFmtId="9" fontId="113" fillId="61" borderId="0" xfId="0" quotePrefix="1" applyNumberFormat="1" applyFont="1" applyFill="1" applyAlignment="1">
      <alignment vertical="top"/>
    </xf>
    <xf numFmtId="0" fontId="115" fillId="61" borderId="0" xfId="0" applyFont="1" applyFill="1"/>
    <xf numFmtId="9" fontId="102" fillId="61" borderId="0" xfId="0" applyNumberFormat="1" applyFont="1" applyFill="1"/>
    <xf numFmtId="178" fontId="102" fillId="61" borderId="0" xfId="0" applyNumberFormat="1" applyFont="1" applyFill="1"/>
    <xf numFmtId="178" fontId="104" fillId="61" borderId="0" xfId="0" applyNumberFormat="1" applyFont="1" applyFill="1"/>
    <xf numFmtId="179" fontId="112" fillId="66" borderId="24" xfId="32987" quotePrefix="1" applyNumberFormat="1" applyFont="1" applyFill="1" applyBorder="1" applyAlignment="1">
      <alignment horizontal="center" vertical="center"/>
    </xf>
    <xf numFmtId="0" fontId="102" fillId="66" borderId="0" xfId="0" applyFont="1" applyFill="1"/>
    <xf numFmtId="179" fontId="112" fillId="60" borderId="24" xfId="32987" quotePrefix="1" applyNumberFormat="1" applyFont="1" applyFill="1" applyBorder="1" applyAlignment="1">
      <alignment horizontal="center" vertical="center"/>
    </xf>
    <xf numFmtId="2" fontId="0" fillId="63" borderId="27" xfId="0" applyNumberFormat="1" applyFill="1" applyBorder="1" applyAlignment="1">
      <alignment horizontal="center" vertical="center"/>
    </xf>
    <xf numFmtId="0" fontId="6" fillId="68" borderId="26" xfId="0" applyFont="1" applyFill="1" applyBorder="1" applyAlignment="1">
      <alignment horizontal="center"/>
    </xf>
    <xf numFmtId="2" fontId="0" fillId="63" borderId="26" xfId="0" applyNumberFormat="1" applyFill="1" applyBorder="1" applyAlignment="1">
      <alignment horizontal="center" vertical="center"/>
    </xf>
    <xf numFmtId="0" fontId="6" fillId="68" borderId="28" xfId="0" applyFont="1" applyFill="1" applyBorder="1" applyAlignment="1">
      <alignment horizontal="center"/>
    </xf>
    <xf numFmtId="14" fontId="125" fillId="63" borderId="29" xfId="32987" applyNumberFormat="1" applyFont="1" applyFill="1" applyBorder="1" applyAlignment="1" applyProtection="1">
      <alignment vertical="center"/>
      <protection locked="0"/>
    </xf>
    <xf numFmtId="0" fontId="125" fillId="63" borderId="29" xfId="32987" applyFont="1" applyFill="1" applyBorder="1" applyAlignment="1" applyProtection="1">
      <alignment horizontal="right" vertical="center"/>
      <protection locked="0"/>
    </xf>
    <xf numFmtId="179" fontId="125" fillId="63" borderId="29" xfId="32987" applyNumberFormat="1" applyFont="1" applyFill="1" applyBorder="1" applyAlignment="1" applyProtection="1">
      <alignment vertical="center"/>
      <protection locked="0"/>
    </xf>
    <xf numFmtId="2" fontId="132" fillId="67" borderId="34" xfId="0" applyNumberFormat="1" applyFont="1" applyFill="1" applyBorder="1" applyAlignment="1">
      <alignment horizontal="center"/>
    </xf>
    <xf numFmtId="2" fontId="132" fillId="67" borderId="35" xfId="0" applyNumberFormat="1" applyFont="1" applyFill="1" applyBorder="1" applyAlignment="1">
      <alignment horizontal="center"/>
    </xf>
    <xf numFmtId="0" fontId="42" fillId="61" borderId="0" xfId="0" applyFont="1" applyFill="1"/>
    <xf numFmtId="0" fontId="28" fillId="66" borderId="0" xfId="0" applyFont="1" applyFill="1"/>
    <xf numFmtId="0" fontId="28" fillId="61" borderId="0" xfId="0" applyFont="1" applyFill="1" applyAlignment="1">
      <alignment vertical="top"/>
    </xf>
    <xf numFmtId="0" fontId="28" fillId="66" borderId="0" xfId="0" applyFont="1" applyFill="1" applyAlignment="1">
      <alignment vertical="top"/>
    </xf>
    <xf numFmtId="0" fontId="42" fillId="61" borderId="0" xfId="0" applyFont="1" applyFill="1" applyAlignment="1">
      <alignment vertical="top"/>
    </xf>
    <xf numFmtId="49" fontId="112" fillId="66" borderId="24" xfId="33003" quotePrefix="1" applyNumberFormat="1" applyFont="1" applyFill="1" applyBorder="1" applyAlignment="1">
      <alignment horizontal="center" vertical="center"/>
    </xf>
    <xf numFmtId="1" fontId="112" fillId="66" borderId="24" xfId="32987" quotePrefix="1" applyNumberFormat="1" applyFont="1" applyFill="1" applyBorder="1" applyAlignment="1">
      <alignment horizontal="center" vertical="center"/>
    </xf>
    <xf numFmtId="179" fontId="112" fillId="61" borderId="24" xfId="32987" quotePrefix="1" applyNumberFormat="1" applyFont="1" applyFill="1" applyBorder="1" applyAlignment="1">
      <alignment horizontal="center" vertical="center"/>
    </xf>
    <xf numFmtId="0" fontId="42" fillId="61" borderId="0" xfId="0" applyFont="1" applyFill="1" applyAlignment="1">
      <alignment horizontal="center"/>
    </xf>
    <xf numFmtId="0" fontId="42" fillId="66" borderId="0" xfId="0" applyFont="1" applyFill="1" applyAlignment="1">
      <alignment vertical="top"/>
    </xf>
    <xf numFmtId="2" fontId="0" fillId="0" borderId="0" xfId="0" applyNumberFormat="1"/>
    <xf numFmtId="0" fontId="0" fillId="0" borderId="0" xfId="0" applyAlignment="1">
      <alignment horizontal="left"/>
    </xf>
    <xf numFmtId="0" fontId="133" fillId="0" borderId="0" xfId="0" applyFont="1"/>
    <xf numFmtId="0" fontId="40" fillId="61" borderId="0" xfId="0" applyFont="1" applyFill="1"/>
    <xf numFmtId="0" fontId="28" fillId="61" borderId="0" xfId="0" applyFont="1" applyFill="1" applyAlignment="1">
      <alignment vertical="center"/>
    </xf>
    <xf numFmtId="2" fontId="131" fillId="62" borderId="31" xfId="0" applyNumberFormat="1" applyFont="1" applyFill="1" applyBorder="1" applyAlignment="1">
      <alignment horizontal="center" vertical="center"/>
    </xf>
    <xf numFmtId="4" fontId="131" fillId="62" borderId="31" xfId="0" applyNumberFormat="1" applyFont="1" applyFill="1" applyBorder="1" applyAlignment="1">
      <alignment wrapText="1"/>
    </xf>
    <xf numFmtId="9" fontId="125" fillId="63" borderId="29" xfId="33003" applyFont="1" applyFill="1" applyBorder="1" applyAlignment="1" applyProtection="1">
      <alignment horizontal="right" vertical="center"/>
      <protection locked="0"/>
    </xf>
    <xf numFmtId="10" fontId="102" fillId="61" borderId="0" xfId="0" applyNumberFormat="1" applyFont="1" applyFill="1" applyAlignment="1">
      <alignment horizontal="center"/>
    </xf>
    <xf numFmtId="0" fontId="102" fillId="61" borderId="0" xfId="0" applyFont="1" applyFill="1" applyAlignment="1">
      <alignment horizontal="center"/>
    </xf>
    <xf numFmtId="9" fontId="28" fillId="66" borderId="0" xfId="0" applyNumberFormat="1" applyFont="1" applyFill="1" applyAlignment="1">
      <alignment horizontal="center"/>
    </xf>
    <xf numFmtId="10" fontId="102" fillId="61" borderId="0" xfId="0" applyNumberFormat="1" applyFont="1" applyFill="1" applyAlignment="1">
      <alignment horizontal="center" vertical="center"/>
    </xf>
    <xf numFmtId="0" fontId="0" fillId="0" borderId="0" xfId="0" applyAlignment="1">
      <alignment horizontal="center"/>
    </xf>
    <xf numFmtId="0" fontId="42" fillId="61" borderId="0" xfId="0" applyFont="1" applyFill="1" applyAlignment="1">
      <alignment horizontal="center" vertical="center"/>
    </xf>
    <xf numFmtId="9" fontId="102" fillId="66" borderId="0" xfId="33003" applyFont="1" applyFill="1" applyAlignment="1" applyProtection="1">
      <alignment horizontal="center" vertical="center"/>
    </xf>
    <xf numFmtId="0" fontId="0" fillId="61" borderId="0" xfId="0" applyFill="1" applyAlignment="1">
      <alignment horizontal="left"/>
    </xf>
    <xf numFmtId="0" fontId="23" fillId="69" borderId="0" xfId="0" applyFont="1" applyFill="1"/>
    <xf numFmtId="0" fontId="23" fillId="69" borderId="0" xfId="0" applyFont="1" applyFill="1" applyAlignment="1">
      <alignment horizontal="center"/>
    </xf>
    <xf numFmtId="0" fontId="0" fillId="70" borderId="0" xfId="0" applyFill="1"/>
    <xf numFmtId="0" fontId="0" fillId="70" borderId="0" xfId="0" applyFill="1" applyAlignment="1">
      <alignment horizontal="center"/>
    </xf>
    <xf numFmtId="0" fontId="0" fillId="69" borderId="0" xfId="0" applyFill="1"/>
    <xf numFmtId="0" fontId="139" fillId="69" borderId="0" xfId="0" applyFont="1" applyFill="1"/>
    <xf numFmtId="0" fontId="141" fillId="61" borderId="0" xfId="0" applyFont="1" applyFill="1" applyAlignment="1">
      <alignment horizontal="center" vertical="center"/>
    </xf>
    <xf numFmtId="14" fontId="102" fillId="66" borderId="0" xfId="0" applyNumberFormat="1" applyFont="1" applyFill="1" applyAlignment="1">
      <alignment horizontal="center"/>
    </xf>
    <xf numFmtId="0" fontId="28" fillId="61" borderId="0" xfId="0" applyFont="1" applyFill="1" applyAlignment="1">
      <alignment horizontal="center"/>
    </xf>
    <xf numFmtId="1" fontId="28" fillId="66" borderId="0" xfId="33003" applyNumberFormat="1" applyFont="1" applyFill="1" applyProtection="1"/>
    <xf numFmtId="0" fontId="21" fillId="0" borderId="0" xfId="0" applyFont="1" applyAlignment="1">
      <alignment horizontal="left"/>
    </xf>
    <xf numFmtId="0" fontId="21" fillId="61" borderId="0" xfId="0" applyFont="1" applyFill="1" applyAlignment="1">
      <alignment horizontal="left"/>
    </xf>
    <xf numFmtId="9" fontId="102" fillId="61" borderId="0" xfId="0" applyNumberFormat="1" applyFont="1" applyFill="1" applyAlignment="1">
      <alignment horizontal="center"/>
    </xf>
    <xf numFmtId="0" fontId="42" fillId="61" borderId="0" xfId="0" applyFont="1" applyFill="1" applyAlignment="1">
      <alignment vertical="center"/>
    </xf>
    <xf numFmtId="14" fontId="23" fillId="69" borderId="0" xfId="0" applyNumberFormat="1" applyFont="1" applyFill="1"/>
    <xf numFmtId="0" fontId="131" fillId="62" borderId="30" xfId="0" applyFont="1" applyFill="1" applyBorder="1" applyAlignment="1">
      <alignment horizontal="center" vertical="center" wrapText="1"/>
    </xf>
    <xf numFmtId="0" fontId="131" fillId="62" borderId="33" xfId="0" applyFont="1" applyFill="1" applyBorder="1" applyAlignment="1">
      <alignment horizontal="center" vertical="center" wrapText="1"/>
    </xf>
    <xf numFmtId="4" fontId="131" fillId="62" borderId="31" xfId="0" applyNumberFormat="1" applyFont="1" applyFill="1" applyBorder="1" applyAlignment="1">
      <alignment horizontal="center" wrapText="1"/>
    </xf>
    <xf numFmtId="4" fontId="131" fillId="62" borderId="32" xfId="0" applyNumberFormat="1" applyFont="1" applyFill="1" applyBorder="1" applyAlignment="1">
      <alignment horizontal="center" wrapText="1"/>
    </xf>
    <xf numFmtId="4" fontId="4" fillId="0" borderId="0" xfId="0" applyNumberFormat="1" applyFont="1"/>
    <xf numFmtId="0" fontId="6" fillId="0" borderId="0" xfId="0" applyFont="1"/>
    <xf numFmtId="4" fontId="131" fillId="62" borderId="36" xfId="0" applyNumberFormat="1" applyFont="1" applyFill="1" applyBorder="1" applyAlignment="1">
      <alignment horizontal="center" wrapText="1"/>
    </xf>
    <xf numFmtId="4" fontId="131" fillId="62" borderId="0" xfId="0" applyNumberFormat="1" applyFont="1" applyFill="1" applyAlignment="1">
      <alignment horizontal="center" wrapText="1"/>
    </xf>
    <xf numFmtId="2" fontId="131" fillId="62" borderId="31" xfId="0" applyNumberFormat="1" applyFont="1" applyFill="1" applyBorder="1" applyAlignment="1">
      <alignment horizontal="center" vertical="center"/>
    </xf>
    <xf numFmtId="2" fontId="131" fillId="62" borderId="34" xfId="0" applyNumberFormat="1" applyFont="1" applyFill="1" applyBorder="1" applyAlignment="1">
      <alignment horizontal="center" vertical="center"/>
    </xf>
    <xf numFmtId="2" fontId="131" fillId="62" borderId="32" xfId="0" applyNumberFormat="1" applyFont="1" applyFill="1" applyBorder="1" applyAlignment="1">
      <alignment horizontal="center" vertical="center"/>
    </xf>
    <xf numFmtId="2" fontId="131" fillId="62" borderId="35" xfId="0" applyNumberFormat="1" applyFont="1" applyFill="1" applyBorder="1" applyAlignment="1">
      <alignment horizontal="center" vertical="center"/>
    </xf>
    <xf numFmtId="2" fontId="131" fillId="62" borderId="30" xfId="0" applyNumberFormat="1" applyFont="1" applyFill="1" applyBorder="1" applyAlignment="1">
      <alignment horizontal="center" vertical="center"/>
    </xf>
    <xf numFmtId="0" fontId="102" fillId="61" borderId="0" xfId="0" applyFont="1" applyFill="1" applyProtection="1"/>
    <xf numFmtId="0" fontId="103" fillId="61" borderId="0" xfId="0" applyFont="1" applyFill="1" applyProtection="1"/>
    <xf numFmtId="0" fontId="118" fillId="61" borderId="0" xfId="0" applyFont="1" applyFill="1" applyProtection="1"/>
    <xf numFmtId="0" fontId="104" fillId="61" borderId="0" xfId="0" applyFont="1" applyFill="1" applyProtection="1"/>
    <xf numFmtId="0" fontId="105" fillId="61" borderId="0" xfId="0" applyFont="1" applyFill="1" applyAlignment="1" applyProtection="1">
      <alignment vertical="top"/>
    </xf>
    <xf numFmtId="0" fontId="97" fillId="61" borderId="0" xfId="0" applyFont="1" applyFill="1" applyProtection="1"/>
    <xf numFmtId="0" fontId="106" fillId="63" borderId="0" xfId="0" applyFont="1" applyFill="1" applyAlignment="1" applyProtection="1">
      <alignment vertical="center"/>
    </xf>
    <xf numFmtId="0" fontId="107" fillId="61" borderId="0" xfId="0" applyFont="1" applyFill="1" applyAlignment="1" applyProtection="1">
      <alignment vertical="top"/>
    </xf>
    <xf numFmtId="0" fontId="121" fillId="64" borderId="0" xfId="0" applyFont="1" applyFill="1" applyProtection="1"/>
    <xf numFmtId="0" fontId="122" fillId="64" borderId="0" xfId="0" applyFont="1" applyFill="1" applyProtection="1"/>
    <xf numFmtId="0" fontId="123" fillId="64" borderId="0" xfId="0" applyFont="1" applyFill="1" applyProtection="1"/>
    <xf numFmtId="0" fontId="109" fillId="61" borderId="0" xfId="0" applyFont="1" applyFill="1" applyProtection="1"/>
    <xf numFmtId="0" fontId="102" fillId="60" borderId="0" xfId="0" applyFont="1" applyFill="1" applyProtection="1"/>
    <xf numFmtId="0" fontId="119" fillId="64" borderId="0" xfId="0" applyFont="1" applyFill="1" applyAlignment="1" applyProtection="1">
      <alignment vertical="center"/>
    </xf>
    <xf numFmtId="0" fontId="123" fillId="64" borderId="0" xfId="0" applyFont="1" applyFill="1" applyAlignment="1" applyProtection="1">
      <alignment vertical="center"/>
    </xf>
    <xf numFmtId="0" fontId="120" fillId="61" borderId="0" xfId="0" applyFont="1" applyFill="1" applyProtection="1"/>
    <xf numFmtId="0" fontId="119" fillId="61" borderId="0" xfId="0" applyFont="1" applyFill="1" applyAlignment="1" applyProtection="1">
      <alignment vertical="center"/>
    </xf>
    <xf numFmtId="0" fontId="138" fillId="64" borderId="0" xfId="0" applyFont="1" applyFill="1" applyAlignment="1" applyProtection="1">
      <alignment horizontal="left" vertical="top"/>
    </xf>
    <xf numFmtId="0" fontId="136" fillId="64" borderId="0" xfId="0" applyFont="1" applyFill="1" applyAlignment="1" applyProtection="1">
      <alignment horizontal="left" vertical="top"/>
    </xf>
    <xf numFmtId="0" fontId="124" fillId="64" borderId="0" xfId="0" applyFont="1" applyFill="1" applyAlignment="1" applyProtection="1">
      <alignment horizontal="center"/>
    </xf>
    <xf numFmtId="0" fontId="123" fillId="63" borderId="0" xfId="0" applyFont="1" applyFill="1" applyProtection="1"/>
    <xf numFmtId="0" fontId="125" fillId="64" borderId="0" xfId="32987" applyFont="1" applyFill="1" applyAlignment="1" applyProtection="1">
      <alignment vertical="center"/>
    </xf>
    <xf numFmtId="14" fontId="125" fillId="65" borderId="29" xfId="32987" applyNumberFormat="1" applyFont="1" applyFill="1" applyBorder="1" applyProtection="1"/>
    <xf numFmtId="14" fontId="125" fillId="64" borderId="0" xfId="32987" applyNumberFormat="1" applyFont="1" applyFill="1" applyProtection="1"/>
    <xf numFmtId="0" fontId="125" fillId="63" borderId="0" xfId="32987" applyFont="1" applyFill="1" applyAlignment="1" applyProtection="1">
      <alignment vertical="center"/>
    </xf>
    <xf numFmtId="179" fontId="125" fillId="63" borderId="0" xfId="32987" quotePrefix="1" applyNumberFormat="1" applyFont="1" applyFill="1" applyAlignment="1" applyProtection="1">
      <alignment horizontal="center" vertical="center"/>
    </xf>
    <xf numFmtId="0" fontId="128" fillId="63" borderId="0" xfId="0" applyFont="1" applyFill="1" applyAlignment="1" applyProtection="1">
      <alignment vertical="center"/>
    </xf>
    <xf numFmtId="0" fontId="125" fillId="63" borderId="0" xfId="0" applyFont="1" applyFill="1" applyAlignment="1" applyProtection="1">
      <alignment horizontal="center" vertical="center"/>
    </xf>
    <xf numFmtId="178" fontId="102" fillId="61" borderId="0" xfId="32987" quotePrefix="1" applyNumberFormat="1" applyFont="1" applyFill="1" applyAlignment="1" applyProtection="1">
      <alignment horizontal="right"/>
    </xf>
    <xf numFmtId="0" fontId="125" fillId="63" borderId="27" xfId="32987" applyFont="1" applyFill="1" applyBorder="1" applyAlignment="1" applyProtection="1">
      <alignment vertical="center"/>
    </xf>
    <xf numFmtId="179" fontId="125" fillId="63" borderId="27" xfId="32987" applyNumberFormat="1" applyFont="1" applyFill="1" applyBorder="1" applyAlignment="1" applyProtection="1">
      <alignment horizontal="center" vertical="center"/>
    </xf>
    <xf numFmtId="178" fontId="125" fillId="63" borderId="0" xfId="0" applyNumberFormat="1" applyFont="1" applyFill="1" applyAlignment="1" applyProtection="1">
      <alignment horizontal="center" vertical="center"/>
    </xf>
    <xf numFmtId="3" fontId="125" fillId="63" borderId="29" xfId="32987" quotePrefix="1" applyNumberFormat="1" applyFont="1" applyFill="1" applyBorder="1" applyAlignment="1" applyProtection="1">
      <alignment vertical="center"/>
    </xf>
    <xf numFmtId="3" fontId="126" fillId="64" borderId="29" xfId="32987" applyNumberFormat="1" applyFont="1" applyFill="1" applyBorder="1" applyProtection="1"/>
    <xf numFmtId="3" fontId="126" fillId="64" borderId="0" xfId="32987" applyNumberFormat="1" applyFont="1" applyFill="1" applyProtection="1"/>
    <xf numFmtId="0" fontId="143" fillId="63" borderId="28" xfId="0" quotePrefix="1" applyFont="1" applyFill="1" applyBorder="1" applyAlignment="1" applyProtection="1">
      <alignment horizontal="left" vertical="center" wrapText="1"/>
    </xf>
    <xf numFmtId="0" fontId="125" fillId="63" borderId="0" xfId="32987" applyFont="1" applyFill="1" applyAlignment="1" applyProtection="1">
      <alignment vertical="center" wrapText="1"/>
    </xf>
    <xf numFmtId="178" fontId="125" fillId="63" borderId="26" xfId="0" applyNumberFormat="1" applyFont="1" applyFill="1" applyBorder="1" applyAlignment="1" applyProtection="1">
      <alignment horizontal="center" vertical="center"/>
    </xf>
    <xf numFmtId="179" fontId="125" fillId="63" borderId="26" xfId="32987" applyNumberFormat="1" applyFont="1" applyFill="1" applyBorder="1" applyAlignment="1" applyProtection="1">
      <alignment horizontal="center" vertical="center"/>
    </xf>
    <xf numFmtId="9" fontId="113" fillId="61" borderId="0" xfId="0" quotePrefix="1" applyNumberFormat="1" applyFont="1" applyFill="1" applyProtection="1"/>
    <xf numFmtId="0" fontId="125" fillId="63" borderId="26" xfId="0" applyFont="1" applyFill="1" applyBorder="1" applyAlignment="1" applyProtection="1">
      <alignment vertical="center"/>
    </xf>
    <xf numFmtId="9" fontId="114" fillId="61" borderId="0" xfId="0" quotePrefix="1" applyNumberFormat="1" applyFont="1" applyFill="1" applyAlignment="1" applyProtection="1">
      <alignment horizontal="right" vertical="center" textRotation="180"/>
    </xf>
    <xf numFmtId="9" fontId="114" fillId="61" borderId="0" xfId="0" quotePrefix="1" applyNumberFormat="1" applyFont="1" applyFill="1" applyAlignment="1" applyProtection="1">
      <alignment horizontal="right" vertical="center" textRotation="180"/>
    </xf>
    <xf numFmtId="179" fontId="126" fillId="64" borderId="0" xfId="32987" applyNumberFormat="1" applyFont="1" applyFill="1" applyProtection="1"/>
    <xf numFmtId="0" fontId="125" fillId="63" borderId="25" xfId="0" applyFont="1" applyFill="1" applyBorder="1" applyAlignment="1" applyProtection="1">
      <alignment vertical="center"/>
    </xf>
    <xf numFmtId="179" fontId="125" fillId="63" borderId="25" xfId="32987" quotePrefix="1" applyNumberFormat="1" applyFont="1" applyFill="1" applyBorder="1" applyAlignment="1" applyProtection="1">
      <alignment horizontal="center" vertical="center"/>
    </xf>
    <xf numFmtId="0" fontId="125" fillId="63" borderId="25" xfId="32987" applyFont="1" applyFill="1" applyBorder="1" applyAlignment="1" applyProtection="1">
      <alignment vertical="center"/>
    </xf>
    <xf numFmtId="178" fontId="125" fillId="63" borderId="25" xfId="0" applyNumberFormat="1" applyFont="1" applyFill="1" applyBorder="1" applyAlignment="1" applyProtection="1">
      <alignment horizontal="center" vertical="center"/>
    </xf>
    <xf numFmtId="179" fontId="125" fillId="63" borderId="25" xfId="32987" applyNumberFormat="1" applyFont="1" applyFill="1" applyBorder="1" applyAlignment="1" applyProtection="1">
      <alignment horizontal="center" vertical="center"/>
    </xf>
    <xf numFmtId="0" fontId="135" fillId="64" borderId="0" xfId="0" applyFont="1" applyFill="1" applyAlignment="1" applyProtection="1">
      <alignment horizontal="left" vertical="center" wrapText="1"/>
    </xf>
    <xf numFmtId="0" fontId="40" fillId="61" borderId="0" xfId="0" applyFont="1" applyFill="1" applyAlignment="1" applyProtection="1">
      <alignment vertical="top"/>
    </xf>
    <xf numFmtId="0" fontId="121" fillId="63" borderId="0" xfId="0" applyFont="1" applyFill="1" applyProtection="1"/>
    <xf numFmtId="0" fontId="125" fillId="64" borderId="0" xfId="0" applyFont="1" applyFill="1" applyAlignment="1" applyProtection="1">
      <alignment vertical="center"/>
    </xf>
    <xf numFmtId="179" fontId="127" fillId="65" borderId="29" xfId="32987" applyNumberFormat="1" applyFont="1" applyFill="1" applyBorder="1" applyAlignment="1" applyProtection="1">
      <alignment vertical="center"/>
    </xf>
    <xf numFmtId="0" fontId="125" fillId="63" borderId="0" xfId="0" applyFont="1" applyFill="1" applyAlignment="1" applyProtection="1">
      <alignment vertical="top"/>
    </xf>
    <xf numFmtId="0" fontId="102" fillId="0" borderId="0" xfId="0" applyFont="1" applyProtection="1"/>
    <xf numFmtId="9" fontId="113" fillId="61" borderId="0" xfId="0" quotePrefix="1" applyNumberFormat="1" applyFont="1" applyFill="1" applyAlignment="1" applyProtection="1">
      <alignment vertical="top"/>
    </xf>
    <xf numFmtId="0" fontId="125" fillId="64" borderId="0" xfId="0" applyFont="1" applyFill="1" applyAlignment="1" applyProtection="1">
      <alignment vertical="top"/>
    </xf>
    <xf numFmtId="0" fontId="28" fillId="61" borderId="0" xfId="0" applyFont="1" applyFill="1" applyProtection="1"/>
    <xf numFmtId="0" fontId="123" fillId="63" borderId="0" xfId="32987" applyFont="1" applyFill="1" applyProtection="1"/>
    <xf numFmtId="0" fontId="90" fillId="70" borderId="37" xfId="0" applyFont="1" applyFill="1" applyBorder="1" applyAlignment="1" applyProtection="1">
      <alignment horizontal="left" vertical="center" wrapText="1"/>
    </xf>
    <xf numFmtId="0" fontId="90" fillId="70" borderId="38" xfId="0" applyFont="1" applyFill="1" applyBorder="1" applyAlignment="1" applyProtection="1">
      <alignment horizontal="left" vertical="center" wrapText="1"/>
    </xf>
    <xf numFmtId="0" fontId="123" fillId="64" borderId="0" xfId="0" quotePrefix="1" applyFont="1" applyFill="1" applyAlignment="1" applyProtection="1">
      <alignment vertical="center" wrapText="1"/>
    </xf>
    <xf numFmtId="0" fontId="90" fillId="70" borderId="39" xfId="0" applyFont="1" applyFill="1" applyBorder="1" applyAlignment="1" applyProtection="1">
      <alignment horizontal="left" vertical="center" wrapText="1"/>
    </xf>
    <xf numFmtId="0" fontId="90" fillId="70" borderId="40" xfId="0" applyFont="1" applyFill="1" applyBorder="1" applyAlignment="1" applyProtection="1">
      <alignment horizontal="left" vertical="center" wrapText="1"/>
    </xf>
    <xf numFmtId="178" fontId="102" fillId="61" borderId="0" xfId="0" applyNumberFormat="1" applyFont="1" applyFill="1" applyProtection="1"/>
    <xf numFmtId="0" fontId="143" fillId="64" borderId="0" xfId="0" quotePrefix="1" applyFont="1" applyFill="1" applyAlignment="1" applyProtection="1">
      <alignment vertical="center" wrapText="1"/>
    </xf>
    <xf numFmtId="0" fontId="90" fillId="70" borderId="41" xfId="0" applyFont="1" applyFill="1" applyBorder="1" applyAlignment="1" applyProtection="1">
      <alignment horizontal="left" vertical="center" wrapText="1"/>
    </xf>
    <xf numFmtId="0" fontId="90" fillId="70" borderId="42" xfId="0" applyFont="1" applyFill="1" applyBorder="1" applyAlignment="1" applyProtection="1">
      <alignment horizontal="left" vertical="center" wrapText="1"/>
    </xf>
    <xf numFmtId="0" fontId="111" fillId="0" borderId="0" xfId="0" applyFont="1" applyAlignment="1" applyProtection="1">
      <alignment vertical="center"/>
    </xf>
    <xf numFmtId="0" fontId="111" fillId="61" borderId="0" xfId="0" applyFont="1" applyFill="1" applyAlignment="1" applyProtection="1">
      <alignment vertical="center"/>
    </xf>
    <xf numFmtId="0" fontId="123" fillId="64" borderId="0" xfId="0" quotePrefix="1" applyFont="1" applyFill="1" applyAlignment="1" applyProtection="1">
      <alignment horizontal="left" vertical="top" wrapText="1"/>
    </xf>
    <xf numFmtId="0" fontId="90" fillId="61" borderId="0" xfId="0" applyFont="1" applyFill="1" applyAlignment="1" applyProtection="1">
      <alignment horizontal="left" vertical="center" wrapText="1"/>
    </xf>
    <xf numFmtId="0" fontId="104" fillId="61" borderId="0" xfId="32987" applyFont="1" applyFill="1" applyProtection="1"/>
    <xf numFmtId="178" fontId="104" fillId="61" borderId="0" xfId="0" applyNumberFormat="1" applyFont="1" applyFill="1" applyProtection="1"/>
    <xf numFmtId="0" fontId="108" fillId="61" borderId="0" xfId="0" applyFont="1" applyFill="1" applyProtection="1"/>
    <xf numFmtId="0" fontId="116" fillId="61" borderId="0" xfId="0" quotePrefix="1" applyFont="1" applyFill="1" applyAlignment="1" applyProtection="1">
      <alignment horizontal="left" vertical="top" wrapText="1"/>
    </xf>
    <xf numFmtId="0" fontId="102" fillId="61" borderId="0" xfId="0" applyFont="1" applyFill="1" applyAlignment="1" applyProtection="1">
      <alignment vertical="center"/>
    </xf>
    <xf numFmtId="0" fontId="104" fillId="61" borderId="0" xfId="0" applyFont="1" applyFill="1" applyAlignment="1" applyProtection="1">
      <alignment wrapText="1"/>
    </xf>
    <xf numFmtId="0" fontId="117" fillId="61" borderId="0" xfId="13043" applyFont="1" applyFill="1" applyAlignment="1" applyProtection="1">
      <alignment horizontal="left" vertical="center" wrapText="1"/>
    </xf>
    <xf numFmtId="0" fontId="116" fillId="61" borderId="0" xfId="0" applyFont="1" applyFill="1" applyAlignment="1" applyProtection="1">
      <alignment vertical="center" wrapText="1"/>
    </xf>
    <xf numFmtId="0" fontId="102" fillId="60" borderId="0" xfId="0" applyFont="1" applyFill="1" applyAlignment="1" applyProtection="1">
      <alignment vertical="center"/>
    </xf>
    <xf numFmtId="0" fontId="130" fillId="61" borderId="0" xfId="0" applyFont="1" applyFill="1" applyAlignment="1" applyProtection="1">
      <alignment vertical="center"/>
    </xf>
    <xf numFmtId="0" fontId="117" fillId="61" borderId="0" xfId="13043" applyFont="1" applyFill="1" applyAlignment="1" applyProtection="1">
      <alignment vertical="center" wrapText="1"/>
    </xf>
    <xf numFmtId="0" fontId="102" fillId="61" borderId="0" xfId="0" applyFont="1" applyFill="1" applyAlignment="1" applyProtection="1">
      <alignment vertical="top"/>
    </xf>
    <xf numFmtId="0" fontId="90" fillId="61" borderId="0" xfId="13043" applyFont="1" applyFill="1" applyAlignment="1" applyProtection="1">
      <alignment horizontal="left" vertical="top" wrapText="1"/>
    </xf>
    <xf numFmtId="0" fontId="116" fillId="61" borderId="0" xfId="13043" applyFont="1" applyFill="1" applyAlignment="1" applyProtection="1">
      <alignment vertical="center" wrapText="1"/>
    </xf>
    <xf numFmtId="0" fontId="116" fillId="61" borderId="0" xfId="0" applyFont="1" applyFill="1" applyAlignment="1" applyProtection="1">
      <alignment vertical="top" wrapText="1"/>
    </xf>
    <xf numFmtId="0" fontId="116" fillId="61" borderId="0" xfId="13043" applyFont="1" applyFill="1" applyAlignment="1" applyProtection="1">
      <alignment vertical="center" wrapText="1"/>
    </xf>
    <xf numFmtId="0" fontId="102" fillId="61" borderId="0" xfId="0" applyFont="1" applyFill="1" applyAlignment="1" applyProtection="1">
      <alignment vertical="center" wrapText="1"/>
    </xf>
    <xf numFmtId="10" fontId="102" fillId="61" borderId="0" xfId="0" applyNumberFormat="1" applyFont="1" applyFill="1" applyAlignment="1" applyProtection="1">
      <alignment vertical="top"/>
    </xf>
    <xf numFmtId="0" fontId="102" fillId="60" borderId="0" xfId="0" applyFont="1" applyFill="1" applyAlignment="1" applyProtection="1">
      <alignment vertical="top"/>
    </xf>
    <xf numFmtId="0" fontId="116" fillId="61" borderId="0" xfId="13043" applyFont="1" applyFill="1" applyAlignment="1" applyProtection="1">
      <alignment horizontal="left" vertical="center" wrapText="1"/>
    </xf>
    <xf numFmtId="0" fontId="144" fillId="61" borderId="0" xfId="13043" applyFont="1" applyFill="1" applyAlignment="1" applyProtection="1">
      <alignment horizontal="left" vertical="center" wrapText="1"/>
    </xf>
    <xf numFmtId="0" fontId="116" fillId="61" borderId="0" xfId="13043" applyFont="1" applyFill="1" applyAlignment="1" applyProtection="1">
      <alignment horizontal="left" vertical="center" wrapText="1"/>
    </xf>
    <xf numFmtId="0" fontId="117" fillId="61" borderId="0" xfId="13043" applyFont="1" applyFill="1" applyAlignment="1" applyProtection="1">
      <alignment vertical="center" wrapText="1"/>
    </xf>
    <xf numFmtId="10" fontId="102" fillId="61" borderId="0" xfId="0" applyNumberFormat="1" applyFont="1" applyFill="1" applyProtection="1"/>
    <xf numFmtId="0" fontId="117" fillId="61" borderId="0" xfId="13043" applyFont="1" applyFill="1" applyAlignment="1" applyProtection="1">
      <alignment horizontal="left" vertical="center" wrapText="1"/>
    </xf>
    <xf numFmtId="0" fontId="102" fillId="61" borderId="0" xfId="0" applyFont="1" applyFill="1" applyAlignment="1" applyProtection="1">
      <alignment horizontal="left" vertical="center" wrapText="1"/>
    </xf>
    <xf numFmtId="0" fontId="100" fillId="61" borderId="0" xfId="0" applyFont="1" applyFill="1" applyProtection="1"/>
    <xf numFmtId="0" fontId="101" fillId="61" borderId="0" xfId="0" applyFont="1" applyFill="1" applyProtection="1"/>
    <xf numFmtId="10" fontId="100" fillId="61" borderId="0" xfId="0" applyNumberFormat="1" applyFont="1" applyFill="1" applyProtection="1"/>
    <xf numFmtId="0" fontId="100" fillId="60" borderId="0" xfId="0" applyFont="1" applyFill="1" applyProtection="1"/>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8">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F6E5DD"/>
      <color rgb="FF0051FF"/>
      <color rgb="FFF2F2F2"/>
      <color rgb="FFF24E49"/>
      <color rgb="FFD1F2FF"/>
      <color rgb="FFA1D0F9"/>
      <color rgb="FFF0F4F7"/>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16384</xdr:col>
      <xdr:colOff>207932</xdr:colOff>
      <xdr:row>11</xdr:row>
      <xdr:rowOff>342796</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945100" y="2838450"/>
          <a:ext cx="809625"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730250</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159456</xdr:colOff>
      <xdr:row>1</xdr:row>
      <xdr:rowOff>102306</xdr:rowOff>
    </xdr:from>
    <xdr:to>
      <xdr:col>23</xdr:col>
      <xdr:colOff>121356</xdr:colOff>
      <xdr:row>6</xdr:row>
      <xdr:rowOff>48997</xdr:rowOff>
    </xdr:to>
    <xdr:pic>
      <xdr:nvPicPr>
        <xdr:cNvPr id="2" name="Picture 1" descr="A close-up of a price list&#10;&#10;Description automatically generated">
          <a:extLst>
            <a:ext uri="{FF2B5EF4-FFF2-40B4-BE49-F238E27FC236}">
              <a16:creationId xmlns:a16="http://schemas.microsoft.com/office/drawing/2014/main" id="{08674452-4D19-49B8-3D9F-C10BE6E88ECA}"/>
            </a:ext>
          </a:extLst>
        </xdr:cNvPr>
        <xdr:cNvPicPr>
          <a:picLocks noChangeAspect="1"/>
        </xdr:cNvPicPr>
      </xdr:nvPicPr>
      <xdr:blipFill>
        <a:blip xmlns:r="http://schemas.openxmlformats.org/officeDocument/2006/relationships" r:embed="rId1"/>
        <a:stretch>
          <a:fillRect/>
        </a:stretch>
      </xdr:blipFill>
      <xdr:spPr>
        <a:xfrm>
          <a:off x="13580691" y="282615"/>
          <a:ext cx="4860101" cy="848234"/>
        </a:xfrm>
        <a:prstGeom prst="rect">
          <a:avLst/>
        </a:prstGeom>
      </xdr:spPr>
    </xdr:pic>
    <xdr:clientData/>
  </xdr:twoCellAnchor>
  <xdr:twoCellAnchor editAs="oneCell">
    <xdr:from>
      <xdr:col>15</xdr:col>
      <xdr:colOff>159456</xdr:colOff>
      <xdr:row>1</xdr:row>
      <xdr:rowOff>102306</xdr:rowOff>
    </xdr:from>
    <xdr:to>
      <xdr:col>23</xdr:col>
      <xdr:colOff>124531</xdr:colOff>
      <xdr:row>6</xdr:row>
      <xdr:rowOff>45822</xdr:rowOff>
    </xdr:to>
    <xdr:pic>
      <xdr:nvPicPr>
        <xdr:cNvPr id="3" name="Picture 2" descr="A close-up of a price list&#10;&#10;Description automatically generated">
          <a:extLst>
            <a:ext uri="{FF2B5EF4-FFF2-40B4-BE49-F238E27FC236}">
              <a16:creationId xmlns:a16="http://schemas.microsoft.com/office/drawing/2014/main" id="{9DF9C479-F66B-497F-9598-017C1082B664}"/>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twoCellAnchor editAs="oneCell">
    <xdr:from>
      <xdr:col>15</xdr:col>
      <xdr:colOff>159456</xdr:colOff>
      <xdr:row>1</xdr:row>
      <xdr:rowOff>102306</xdr:rowOff>
    </xdr:from>
    <xdr:to>
      <xdr:col>23</xdr:col>
      <xdr:colOff>124531</xdr:colOff>
      <xdr:row>6</xdr:row>
      <xdr:rowOff>45822</xdr:rowOff>
    </xdr:to>
    <xdr:pic>
      <xdr:nvPicPr>
        <xdr:cNvPr id="4" name="Picture 3" descr="A close-up of a price list&#10;&#10;Description automatically generated">
          <a:extLst>
            <a:ext uri="{FF2B5EF4-FFF2-40B4-BE49-F238E27FC236}">
              <a16:creationId xmlns:a16="http://schemas.microsoft.com/office/drawing/2014/main" id="{CFE4691B-5D6D-41A5-B150-9659544347F9}"/>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B65"/>
  <sheetViews>
    <sheetView showGridLines="0" tabSelected="1" zoomScale="80" zoomScaleNormal="80" workbookViewId="0">
      <selection activeCell="D19" sqref="D19"/>
    </sheetView>
  </sheetViews>
  <sheetFormatPr defaultColWidth="0" defaultRowHeight="16.5" zeroHeight="1"/>
  <cols>
    <col min="1" max="1" width="6.54296875" style="196" customWidth="1"/>
    <col min="2" max="2" width="4" style="196" customWidth="1"/>
    <col min="3" max="3" width="64.1796875" style="197" customWidth="1"/>
    <col min="4" max="4" width="40.54296875" style="197" customWidth="1"/>
    <col min="5" max="5" width="1.54296875" style="197" customWidth="1"/>
    <col min="6" max="6" width="4.1796875" style="197" customWidth="1"/>
    <col min="7" max="7" width="3.26953125" style="197" customWidth="1"/>
    <col min="8" max="8" width="49.453125" style="197" customWidth="1"/>
    <col min="9" max="9" width="20.81640625" style="197" customWidth="1"/>
    <col min="10" max="10" width="4" style="197" customWidth="1"/>
    <col min="11" max="11" width="43.453125" style="197" customWidth="1"/>
    <col min="12" max="13" width="15.453125" style="196" customWidth="1"/>
    <col min="14" max="15" width="4.453125" style="196" customWidth="1"/>
    <col min="16" max="19" width="4.453125" style="196" hidden="1" customWidth="1"/>
    <col min="20" max="20" width="28.54296875" style="196" hidden="1" customWidth="1"/>
    <col min="21" max="21" width="16.26953125" style="196" hidden="1" customWidth="1"/>
    <col min="22" max="22" width="9.453125" style="196" hidden="1" customWidth="1"/>
    <col min="23" max="23" width="42.1796875" style="196" hidden="1" customWidth="1"/>
    <col min="24" max="24" width="16.54296875" style="198" hidden="1" customWidth="1"/>
    <col min="25" max="26" width="4.453125" style="196" hidden="1" customWidth="1"/>
    <col min="27" max="27" width="12.1796875" style="196" hidden="1" customWidth="1"/>
    <col min="28" max="28" width="6.453125" style="196" hidden="1" customWidth="1"/>
    <col min="29" max="29" width="10.7265625" style="196" hidden="1" customWidth="1"/>
    <col min="30" max="30" width="14.7265625" style="196" hidden="1" customWidth="1"/>
    <col min="31" max="31" width="11.81640625" style="196" hidden="1" customWidth="1"/>
    <col min="32" max="32" width="4.453125" style="196" hidden="1" customWidth="1"/>
    <col min="33" max="33" width="14.7265625" style="196" hidden="1" customWidth="1"/>
    <col min="34" max="34" width="10.26953125" style="196" hidden="1" customWidth="1"/>
    <col min="35" max="65" width="4.453125" style="196" hidden="1" customWidth="1"/>
    <col min="66" max="418" width="0" style="196" hidden="1" customWidth="1"/>
    <col min="419" max="16384" width="4.453125" style="199" hidden="1"/>
  </cols>
  <sheetData>
    <row r="1" spans="1:418" s="97" customFormat="1" ht="37.5" customHeight="1">
      <c r="B1" s="98"/>
      <c r="C1" s="99" t="str">
        <f>Variables!B5</f>
        <v>Former Qantas Group Super Plan</v>
      </c>
      <c r="D1" s="100"/>
      <c r="E1" s="100"/>
      <c r="F1" s="100"/>
      <c r="G1" s="100"/>
      <c r="I1" s="100"/>
      <c r="J1" s="100"/>
      <c r="K1" s="100"/>
    </row>
    <row r="2" spans="1:418" s="97" customFormat="1" ht="37.5" customHeight="1">
      <c r="C2" s="101" t="str">
        <f>CONCATENATE("Additional Insurance Calculator for ",Variables!B6)</f>
        <v>Additional Insurance Calculator for former employees and members who have directed their superannuation contributions to another fund</v>
      </c>
      <c r="D2" s="102"/>
      <c r="E2" s="100"/>
      <c r="F2" s="100"/>
      <c r="G2" s="100"/>
      <c r="J2" s="100"/>
      <c r="K2" s="103" t="s">
        <v>0</v>
      </c>
    </row>
    <row r="3" spans="1:418" s="97" customFormat="1" ht="14">
      <c r="C3" s="104"/>
      <c r="D3" s="100"/>
      <c r="E3" s="100"/>
      <c r="F3" s="100"/>
      <c r="G3" s="100"/>
      <c r="H3" s="100"/>
      <c r="I3" s="100"/>
      <c r="J3" s="100"/>
      <c r="K3" s="100"/>
    </row>
    <row r="4" spans="1:418" s="109" customFormat="1" ht="12" customHeight="1">
      <c r="A4" s="97"/>
      <c r="B4" s="105"/>
      <c r="C4" s="106"/>
      <c r="D4" s="107"/>
      <c r="E4" s="107"/>
      <c r="F4" s="107"/>
      <c r="G4" s="100"/>
      <c r="H4" s="108"/>
      <c r="I4" s="100"/>
      <c r="J4" s="100"/>
      <c r="K4" s="108"/>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c r="IW4" s="97"/>
      <c r="IX4" s="97"/>
      <c r="IY4" s="97"/>
      <c r="IZ4" s="97"/>
      <c r="JA4" s="97"/>
      <c r="JB4" s="97"/>
      <c r="JC4" s="97"/>
      <c r="JD4" s="97"/>
      <c r="JE4" s="97"/>
      <c r="JF4" s="97"/>
      <c r="JG4" s="97"/>
      <c r="JH4" s="97"/>
      <c r="JI4" s="97"/>
      <c r="JJ4" s="97"/>
      <c r="JK4" s="97"/>
      <c r="JL4" s="97"/>
      <c r="JM4" s="97"/>
      <c r="JN4" s="97"/>
      <c r="JO4" s="97"/>
      <c r="JP4" s="97"/>
      <c r="JQ4" s="97"/>
      <c r="JR4" s="97"/>
      <c r="JS4" s="97"/>
      <c r="JT4" s="97"/>
      <c r="JU4" s="97"/>
      <c r="JV4" s="97"/>
      <c r="JW4" s="97"/>
      <c r="JX4" s="97"/>
      <c r="JY4" s="97"/>
      <c r="JZ4" s="97"/>
      <c r="KA4" s="97"/>
      <c r="KB4" s="97"/>
      <c r="KC4" s="97"/>
      <c r="KD4" s="97"/>
      <c r="KE4" s="97"/>
      <c r="KF4" s="97"/>
      <c r="KG4" s="97"/>
      <c r="KH4" s="97"/>
      <c r="KI4" s="97"/>
      <c r="KJ4" s="97"/>
      <c r="KK4" s="97"/>
      <c r="KL4" s="97"/>
      <c r="KM4" s="97"/>
      <c r="KN4" s="97"/>
      <c r="KO4" s="97"/>
      <c r="KP4" s="97"/>
      <c r="KQ4" s="97"/>
      <c r="KR4" s="97"/>
      <c r="KS4" s="97"/>
      <c r="KT4" s="97"/>
      <c r="KU4" s="97"/>
      <c r="KV4" s="97"/>
      <c r="KW4" s="97"/>
      <c r="KX4" s="97"/>
      <c r="KY4" s="97"/>
      <c r="KZ4" s="97"/>
      <c r="LA4" s="97"/>
      <c r="LB4" s="97"/>
      <c r="LC4" s="97"/>
      <c r="LD4" s="97"/>
      <c r="LE4" s="97"/>
      <c r="LF4" s="97"/>
      <c r="LG4" s="97"/>
      <c r="LH4" s="97"/>
      <c r="LI4" s="97"/>
      <c r="LJ4" s="97"/>
      <c r="LK4" s="97"/>
      <c r="LL4" s="97"/>
      <c r="LM4" s="97"/>
      <c r="LN4" s="97"/>
      <c r="LO4" s="97"/>
      <c r="LP4" s="97"/>
      <c r="LQ4" s="97"/>
      <c r="LR4" s="97"/>
      <c r="LS4" s="97"/>
      <c r="LT4" s="97"/>
      <c r="LU4" s="97"/>
      <c r="LV4" s="97"/>
      <c r="LW4" s="97"/>
      <c r="LX4" s="97"/>
      <c r="LY4" s="97"/>
      <c r="LZ4" s="97"/>
      <c r="MA4" s="97"/>
      <c r="MB4" s="97"/>
      <c r="MC4" s="97"/>
      <c r="MD4" s="97"/>
      <c r="ME4" s="97"/>
      <c r="MF4" s="97"/>
      <c r="MG4" s="97"/>
      <c r="MH4" s="97"/>
      <c r="MI4" s="97"/>
      <c r="MJ4" s="97"/>
      <c r="MK4" s="97"/>
      <c r="ML4" s="97"/>
      <c r="MM4" s="97"/>
      <c r="MN4" s="97"/>
      <c r="MO4" s="97"/>
      <c r="MP4" s="97"/>
      <c r="MQ4" s="97"/>
      <c r="MR4" s="97"/>
      <c r="MS4" s="97"/>
      <c r="MT4" s="97"/>
      <c r="MU4" s="97"/>
      <c r="MV4" s="97"/>
      <c r="MW4" s="97"/>
      <c r="MX4" s="97"/>
      <c r="MY4" s="97"/>
      <c r="MZ4" s="97"/>
      <c r="NA4" s="97"/>
      <c r="NB4" s="97"/>
      <c r="NC4" s="97"/>
      <c r="ND4" s="97"/>
      <c r="NE4" s="97"/>
      <c r="NF4" s="97"/>
      <c r="NG4" s="97"/>
      <c r="NH4" s="97"/>
      <c r="NI4" s="97"/>
      <c r="NJ4" s="97"/>
      <c r="NK4" s="97"/>
      <c r="NL4" s="97"/>
      <c r="NM4" s="97"/>
      <c r="NN4" s="97"/>
      <c r="NO4" s="97"/>
      <c r="NP4" s="97"/>
      <c r="NQ4" s="97"/>
      <c r="NR4" s="97"/>
      <c r="NS4" s="97"/>
      <c r="NT4" s="97"/>
      <c r="NU4" s="97"/>
      <c r="NV4" s="97"/>
      <c r="NW4" s="97"/>
      <c r="NX4" s="97"/>
      <c r="NY4" s="97"/>
      <c r="NZ4" s="97"/>
      <c r="OA4" s="97"/>
      <c r="OB4" s="97"/>
      <c r="OC4" s="97"/>
      <c r="OD4" s="97"/>
      <c r="OE4" s="97"/>
      <c r="OF4" s="97"/>
      <c r="OG4" s="97"/>
      <c r="OH4" s="97"/>
      <c r="OI4" s="97"/>
      <c r="OJ4" s="97"/>
      <c r="OK4" s="97"/>
      <c r="OL4" s="97"/>
      <c r="OM4" s="97"/>
      <c r="ON4" s="97"/>
      <c r="OO4" s="97"/>
      <c r="OP4" s="97"/>
      <c r="OQ4" s="97"/>
      <c r="OR4" s="97"/>
      <c r="OS4" s="97"/>
      <c r="OT4" s="97"/>
      <c r="OU4" s="97"/>
      <c r="OV4" s="97"/>
      <c r="OW4" s="97"/>
      <c r="OX4" s="97"/>
      <c r="OY4" s="97"/>
      <c r="OZ4" s="97"/>
      <c r="PA4" s="97"/>
      <c r="PB4" s="97"/>
    </row>
    <row r="5" spans="1:418" s="109" customFormat="1" ht="30" customHeight="1">
      <c r="A5" s="97"/>
      <c r="B5" s="105"/>
      <c r="C5" s="110" t="s">
        <v>1</v>
      </c>
      <c r="D5" s="111"/>
      <c r="E5" s="107"/>
      <c r="F5" s="107"/>
      <c r="G5" s="112"/>
      <c r="H5" s="113" t="s">
        <v>2</v>
      </c>
      <c r="I5" s="112"/>
      <c r="J5" s="112"/>
      <c r="K5" s="113" t="s">
        <v>3</v>
      </c>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c r="IW5" s="97"/>
      <c r="IX5" s="97"/>
      <c r="IY5" s="97"/>
      <c r="IZ5" s="97"/>
      <c r="JA5" s="97"/>
      <c r="JB5" s="97"/>
      <c r="JC5" s="97"/>
      <c r="JD5" s="97"/>
      <c r="JE5" s="97"/>
      <c r="JF5" s="97"/>
      <c r="JG5" s="97"/>
      <c r="JH5" s="97"/>
      <c r="JI5" s="97"/>
      <c r="JJ5" s="97"/>
      <c r="JK5" s="97"/>
      <c r="JL5" s="97"/>
      <c r="JM5" s="97"/>
      <c r="JN5" s="97"/>
      <c r="JO5" s="97"/>
      <c r="JP5" s="97"/>
      <c r="JQ5" s="97"/>
      <c r="JR5" s="97"/>
      <c r="JS5" s="97"/>
      <c r="JT5" s="97"/>
      <c r="JU5" s="97"/>
      <c r="JV5" s="97"/>
      <c r="JW5" s="97"/>
      <c r="JX5" s="97"/>
      <c r="JY5" s="97"/>
      <c r="JZ5" s="97"/>
      <c r="KA5" s="97"/>
      <c r="KB5" s="97"/>
      <c r="KC5" s="97"/>
      <c r="KD5" s="97"/>
      <c r="KE5" s="97"/>
      <c r="KF5" s="97"/>
      <c r="KG5" s="97"/>
      <c r="KH5" s="97"/>
      <c r="KI5" s="97"/>
      <c r="KJ5" s="97"/>
      <c r="KK5" s="97"/>
      <c r="KL5" s="97"/>
      <c r="KM5" s="97"/>
      <c r="KN5" s="97"/>
      <c r="KO5" s="97"/>
      <c r="KP5" s="97"/>
      <c r="KQ5" s="97"/>
      <c r="KR5" s="97"/>
      <c r="KS5" s="97"/>
      <c r="KT5" s="97"/>
      <c r="KU5" s="97"/>
      <c r="KV5" s="97"/>
      <c r="KW5" s="97"/>
      <c r="KX5" s="97"/>
      <c r="KY5" s="97"/>
      <c r="KZ5" s="97"/>
      <c r="LA5" s="97"/>
      <c r="LB5" s="97"/>
      <c r="LC5" s="97"/>
      <c r="LD5" s="97"/>
      <c r="LE5" s="97"/>
      <c r="LF5" s="97"/>
      <c r="LG5" s="97"/>
      <c r="LH5" s="97"/>
      <c r="LI5" s="97"/>
      <c r="LJ5" s="97"/>
      <c r="LK5" s="97"/>
      <c r="LL5" s="97"/>
      <c r="LM5" s="97"/>
      <c r="LN5" s="97"/>
      <c r="LO5" s="97"/>
      <c r="LP5" s="97"/>
      <c r="LQ5" s="97"/>
      <c r="LR5" s="97"/>
      <c r="LS5" s="97"/>
      <c r="LT5" s="97"/>
      <c r="LU5" s="97"/>
      <c r="LV5" s="97"/>
      <c r="LW5" s="97"/>
      <c r="LX5" s="97"/>
      <c r="LY5" s="97"/>
      <c r="LZ5" s="97"/>
      <c r="MA5" s="97"/>
      <c r="MB5" s="97"/>
      <c r="MC5" s="97"/>
      <c r="MD5" s="97"/>
      <c r="ME5" s="97"/>
      <c r="MF5" s="97"/>
      <c r="MG5" s="97"/>
      <c r="MH5" s="97"/>
      <c r="MI5" s="97"/>
      <c r="MJ5" s="97"/>
      <c r="MK5" s="97"/>
      <c r="ML5" s="97"/>
      <c r="MM5" s="97"/>
      <c r="MN5" s="97"/>
      <c r="MO5" s="97"/>
      <c r="MP5" s="97"/>
      <c r="MQ5" s="97"/>
      <c r="MR5" s="97"/>
      <c r="MS5" s="97"/>
      <c r="MT5" s="97"/>
      <c r="MU5" s="97"/>
      <c r="MV5" s="97"/>
      <c r="MW5" s="97"/>
      <c r="MX5" s="97"/>
      <c r="MY5" s="97"/>
      <c r="MZ5" s="97"/>
      <c r="NA5" s="97"/>
      <c r="NB5" s="97"/>
      <c r="NC5" s="97"/>
      <c r="ND5" s="97"/>
      <c r="NE5" s="97"/>
      <c r="NF5" s="97"/>
      <c r="NG5" s="97"/>
      <c r="NH5" s="97"/>
      <c r="NI5" s="97"/>
      <c r="NJ5" s="97"/>
      <c r="NK5" s="97"/>
      <c r="NL5" s="97"/>
      <c r="NM5" s="97"/>
      <c r="NN5" s="97"/>
      <c r="NO5" s="97"/>
      <c r="NP5" s="97"/>
      <c r="NQ5" s="97"/>
      <c r="NR5" s="97"/>
      <c r="NS5" s="97"/>
      <c r="NT5" s="97"/>
      <c r="NU5" s="97"/>
      <c r="NV5" s="97"/>
      <c r="NW5" s="97"/>
      <c r="NX5" s="97"/>
      <c r="NY5" s="97"/>
      <c r="NZ5" s="97"/>
      <c r="OA5" s="97"/>
      <c r="OB5" s="97"/>
      <c r="OC5" s="97"/>
      <c r="OD5" s="97"/>
      <c r="OE5" s="97"/>
      <c r="OF5" s="97"/>
      <c r="OG5" s="97"/>
      <c r="OH5" s="97"/>
      <c r="OI5" s="97"/>
      <c r="OJ5" s="97"/>
      <c r="OK5" s="97"/>
      <c r="OL5" s="97"/>
      <c r="OM5" s="97"/>
      <c r="ON5" s="97"/>
      <c r="OO5" s="97"/>
      <c r="OP5" s="97"/>
      <c r="OQ5" s="97"/>
      <c r="OR5" s="97"/>
      <c r="OS5" s="97"/>
      <c r="OT5" s="97"/>
      <c r="OU5" s="97"/>
      <c r="OV5" s="97"/>
      <c r="OW5" s="97"/>
      <c r="OX5" s="97"/>
      <c r="OY5" s="97"/>
      <c r="OZ5" s="97"/>
      <c r="PA5" s="97"/>
      <c r="PB5" s="97"/>
    </row>
    <row r="6" spans="1:418" s="109" customFormat="1" ht="30" customHeight="1" thickBot="1">
      <c r="A6" s="97"/>
      <c r="B6" s="105"/>
      <c r="C6" s="114" t="s">
        <v>4</v>
      </c>
      <c r="D6" s="115"/>
      <c r="E6" s="116"/>
      <c r="F6" s="116"/>
      <c r="G6" s="117"/>
      <c r="H6" s="117"/>
      <c r="I6" s="117"/>
      <c r="J6" s="11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97"/>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97"/>
      <c r="OL6" s="97"/>
      <c r="OM6" s="97"/>
      <c r="ON6" s="97"/>
      <c r="OO6" s="97"/>
      <c r="OP6" s="97"/>
      <c r="OQ6" s="97"/>
      <c r="OR6" s="97"/>
      <c r="OS6" s="97"/>
      <c r="OT6" s="97"/>
      <c r="OU6" s="97"/>
      <c r="OV6" s="97"/>
      <c r="OW6" s="97"/>
      <c r="OX6" s="97"/>
      <c r="OY6" s="97"/>
      <c r="OZ6" s="97"/>
      <c r="PA6" s="97"/>
      <c r="PB6" s="97"/>
    </row>
    <row r="7" spans="1:418" s="109" customFormat="1" ht="30" customHeight="1" thickBot="1">
      <c r="A7" s="97"/>
      <c r="B7" s="105"/>
      <c r="C7" s="118" t="s">
        <v>7</v>
      </c>
      <c r="D7" s="38"/>
      <c r="E7" s="119"/>
      <c r="F7" s="120"/>
      <c r="G7" s="117"/>
      <c r="H7" s="121"/>
      <c r="I7" s="122"/>
      <c r="J7" s="123"/>
      <c r="K7" s="117"/>
      <c r="L7" s="124" t="s">
        <v>5</v>
      </c>
      <c r="M7" s="124" t="s">
        <v>6</v>
      </c>
      <c r="N7" s="125"/>
      <c r="O7" s="125"/>
      <c r="P7" s="125"/>
      <c r="Q7" s="125"/>
      <c r="R7" s="125"/>
      <c r="S7" s="125"/>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row>
    <row r="8" spans="1:418" s="109" customFormat="1" ht="30" customHeight="1" thickBot="1">
      <c r="A8" s="97"/>
      <c r="B8" s="105"/>
      <c r="C8" s="118" t="s">
        <v>8</v>
      </c>
      <c r="D8" s="38"/>
      <c r="E8" s="119"/>
      <c r="F8" s="120"/>
      <c r="G8" s="117"/>
      <c r="H8" s="126" t="s">
        <v>44</v>
      </c>
      <c r="I8" s="127">
        <f>IF(D13="",0,IF(AND(D9&gt;15,D9&lt;65),MIN(D13,Variables!B11),0))</f>
        <v>0</v>
      </c>
      <c r="J8" s="123"/>
      <c r="K8" s="126" t="s">
        <v>99</v>
      </c>
      <c r="L8" s="128">
        <f>M8/52</f>
        <v>0</v>
      </c>
      <c r="M8" s="122">
        <f>IF(I8=0,0,VLOOKUP($D$9,'IP-rates'!B:J,8+IF($D$10="Female",1,0), FALSE)*I8/1000)</f>
        <v>0</v>
      </c>
      <c r="N8" s="125"/>
      <c r="O8" s="125"/>
      <c r="P8" s="125"/>
      <c r="Q8" s="125"/>
      <c r="R8" s="125"/>
      <c r="S8" s="125"/>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7"/>
      <c r="LK8" s="97"/>
      <c r="LL8" s="97"/>
      <c r="LM8" s="97"/>
      <c r="LN8" s="97"/>
      <c r="LO8" s="97"/>
      <c r="LP8" s="97"/>
      <c r="LQ8" s="97"/>
      <c r="LR8" s="97"/>
      <c r="LS8" s="97"/>
      <c r="LT8" s="97"/>
      <c r="LU8" s="97"/>
      <c r="LV8" s="97"/>
      <c r="LW8" s="97"/>
      <c r="LX8" s="97"/>
      <c r="LY8" s="97"/>
      <c r="LZ8" s="97"/>
      <c r="MA8" s="97"/>
      <c r="MB8" s="97"/>
      <c r="MC8" s="97"/>
      <c r="MD8" s="97"/>
      <c r="ME8" s="97"/>
      <c r="MF8" s="97"/>
      <c r="MG8" s="97"/>
      <c r="MH8" s="97"/>
      <c r="MI8" s="97"/>
      <c r="MJ8" s="97"/>
      <c r="MK8" s="97"/>
      <c r="ML8" s="97"/>
      <c r="MM8" s="97"/>
      <c r="MN8" s="97"/>
      <c r="MO8" s="97"/>
      <c r="MP8" s="97"/>
      <c r="MQ8" s="97"/>
      <c r="MR8" s="97"/>
      <c r="MS8" s="97"/>
      <c r="MT8" s="97"/>
      <c r="MU8" s="97"/>
      <c r="MV8" s="97"/>
      <c r="MW8" s="97"/>
      <c r="MX8" s="97"/>
      <c r="MY8" s="97"/>
      <c r="MZ8" s="97"/>
      <c r="NA8" s="97"/>
      <c r="NB8" s="97"/>
      <c r="NC8" s="97"/>
      <c r="ND8" s="97"/>
      <c r="NE8" s="97"/>
      <c r="NF8" s="97"/>
      <c r="NG8" s="97"/>
      <c r="NH8" s="97"/>
      <c r="NI8" s="97"/>
      <c r="NJ8" s="97"/>
      <c r="NK8" s="97"/>
      <c r="NL8" s="97"/>
      <c r="NM8" s="97"/>
      <c r="NN8" s="97"/>
      <c r="NO8" s="97"/>
      <c r="NP8" s="97"/>
      <c r="NQ8" s="97"/>
      <c r="NR8" s="97"/>
      <c r="NS8" s="97"/>
      <c r="NT8" s="97"/>
      <c r="NU8" s="97"/>
      <c r="NV8" s="97"/>
      <c r="NW8" s="97"/>
      <c r="NX8" s="97"/>
      <c r="NY8" s="97"/>
      <c r="NZ8" s="97"/>
      <c r="OA8" s="97"/>
      <c r="OB8" s="97"/>
      <c r="OC8" s="97"/>
      <c r="OD8" s="97"/>
      <c r="OE8" s="97"/>
      <c r="OF8" s="97"/>
      <c r="OG8" s="97"/>
      <c r="OH8" s="97"/>
      <c r="OI8" s="97"/>
      <c r="OJ8" s="97"/>
      <c r="OK8" s="97"/>
      <c r="OL8" s="97"/>
      <c r="OM8" s="97"/>
      <c r="ON8" s="97"/>
      <c r="OO8" s="97"/>
      <c r="OP8" s="97"/>
      <c r="OQ8" s="97"/>
      <c r="OR8" s="97"/>
      <c r="OS8" s="97"/>
      <c r="OT8" s="97"/>
      <c r="OU8" s="97"/>
      <c r="OV8" s="97"/>
      <c r="OW8" s="97"/>
      <c r="OX8" s="97"/>
      <c r="OY8" s="97"/>
      <c r="OZ8" s="97"/>
      <c r="PA8" s="97"/>
      <c r="PB8" s="97"/>
    </row>
    <row r="9" spans="1:418" s="109" customFormat="1" ht="30" customHeight="1" thickBot="1">
      <c r="A9" s="97"/>
      <c r="B9" s="105"/>
      <c r="C9" s="118" t="str">
        <f>IF(D7=Variables!G15,"Age (as at 1 October 2024)","Age")</f>
        <v>Age</v>
      </c>
      <c r="D9" s="129" t="str">
        <f>IF(OR(D7&lt;Variables!G15,D7="",D8=""),"",IF(D7=Variables!G15,DATEDIF(D8,Variables!G16,"y"),DATEDIF(D8,D7,"y")))</f>
        <v/>
      </c>
      <c r="E9" s="130"/>
      <c r="F9" s="131"/>
      <c r="G9" s="117"/>
      <c r="H9" s="132" t="str">
        <f>IF(D13&gt;Variables!B11, "Income Protection cover limited to the maximum cover limit of $600,000","")</f>
        <v/>
      </c>
      <c r="I9" s="132"/>
      <c r="J9" s="123"/>
      <c r="K9" s="133" t="s">
        <v>100</v>
      </c>
      <c r="L9" s="134">
        <f>M9/52</f>
        <v>0</v>
      </c>
      <c r="M9" s="135">
        <f>IF(I10=0,0,VLOOKUP($D$9,'D&amp;TPD-Rates'!B:R,(IF(D17=Variables!E24, 2, IF(D17=Variables!E25, 6, IF(D17=Variables!E26, 10, 0))))+IF($D$10="Female",1,0), FALSE)*I10/10000)</f>
        <v>0</v>
      </c>
      <c r="N9" s="136"/>
      <c r="O9" s="136"/>
      <c r="P9" s="136"/>
      <c r="Q9" s="136"/>
      <c r="R9" s="136"/>
      <c r="S9" s="136"/>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row>
    <row r="10" spans="1:418" s="109" customFormat="1" ht="30" customHeight="1" thickBot="1">
      <c r="A10" s="97"/>
      <c r="B10" s="105"/>
      <c r="C10" s="118" t="s">
        <v>12</v>
      </c>
      <c r="D10" s="39"/>
      <c r="E10" s="119"/>
      <c r="F10" s="131"/>
      <c r="G10" s="117"/>
      <c r="H10" s="121" t="str">
        <f>CONCATENATE("Death Cover", IF(D18&gt;I10, " *",""))</f>
        <v>Death Cover</v>
      </c>
      <c r="I10" s="122">
        <f>IF(OR(D9&lt;15,D9&gt;(Variables!B30-1)),0,IF(D18="",0,MIN(D18,Variables!B10)))</f>
        <v>0</v>
      </c>
      <c r="J10" s="123"/>
      <c r="K10" s="137" t="s">
        <v>101</v>
      </c>
      <c r="L10" s="134">
        <f>M10/52</f>
        <v>0</v>
      </c>
      <c r="M10" s="135">
        <f>IF(I11=0,0,VLOOKUP($D$9,'D&amp;TPD-Rates'!B:R,(IF(D17=Variables!E24, 4, IF(D17=Variables!E25, 8, IF(D17=Variables!E26, 12,  0))))+IF($D$10="Female",1,0), FALSE)*I11/10000)</f>
        <v>0</v>
      </c>
      <c r="N10" s="138"/>
      <c r="O10" s="139"/>
      <c r="P10" s="139"/>
      <c r="Q10" s="139"/>
      <c r="R10" s="139"/>
      <c r="S10" s="139"/>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row>
    <row r="11" spans="1:418" s="109" customFormat="1" ht="33.65" customHeight="1" thickBot="1">
      <c r="A11" s="97"/>
      <c r="B11" s="105"/>
      <c r="C11" s="118"/>
      <c r="D11" s="105"/>
      <c r="E11" s="105"/>
      <c r="F11" s="140"/>
      <c r="G11" s="117"/>
      <c r="H11" s="141" t="s">
        <v>104</v>
      </c>
      <c r="I11" s="142">
        <f>IF(OR(D9&lt;16,D9&gt;(Variables!B31-1)),0,IF(D19="",0,MIN(D19,Variables!B12)))</f>
        <v>0</v>
      </c>
      <c r="J11" s="123"/>
      <c r="K11" s="143" t="s">
        <v>102</v>
      </c>
      <c r="L11" s="144">
        <f>M11/52</f>
        <v>0</v>
      </c>
      <c r="M11" s="145">
        <f>M8+M9+M10</f>
        <v>0</v>
      </c>
      <c r="N11" s="138"/>
      <c r="O11" s="139"/>
      <c r="P11" s="139"/>
      <c r="Q11" s="139"/>
      <c r="R11" s="139"/>
      <c r="S11" s="139"/>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row>
    <row r="12" spans="1:418" s="109" customFormat="1" ht="30" customHeight="1" thickBot="1">
      <c r="A12" s="97"/>
      <c r="B12" s="105"/>
      <c r="C12" s="146" t="s">
        <v>105</v>
      </c>
      <c r="D12" s="146"/>
      <c r="E12" s="105"/>
      <c r="F12" s="140"/>
      <c r="G12" s="117"/>
      <c r="H12" s="147" t="str">
        <f>IF(OR(D18&gt;I10,D19&gt;I11),"* Additional cover limited by maximum cover levels","")</f>
        <v/>
      </c>
      <c r="I12" s="97"/>
      <c r="J12" s="123"/>
      <c r="K12" s="117"/>
      <c r="L12" s="148"/>
      <c r="M12" s="148"/>
      <c r="N12" s="139"/>
      <c r="O12" s="139"/>
      <c r="P12" s="139"/>
      <c r="Q12" s="139"/>
      <c r="R12" s="139"/>
      <c r="S12" s="139"/>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7"/>
      <c r="JW12" s="97"/>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7"/>
      <c r="LP12" s="97"/>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7"/>
      <c r="NI12" s="97"/>
      <c r="NJ12" s="97"/>
      <c r="NK12" s="97"/>
      <c r="NL12" s="97"/>
      <c r="NM12" s="97"/>
      <c r="NN12" s="97"/>
      <c r="NO12" s="97"/>
      <c r="NP12" s="97"/>
      <c r="NQ12" s="97"/>
      <c r="NR12" s="97"/>
      <c r="NS12" s="97"/>
      <c r="NT12" s="97"/>
      <c r="NU12" s="97"/>
      <c r="NV12" s="97"/>
      <c r="NW12" s="97"/>
      <c r="NX12" s="97"/>
      <c r="NY12" s="97"/>
      <c r="NZ12" s="97"/>
      <c r="OA12" s="97"/>
      <c r="OB12" s="97"/>
      <c r="OC12" s="97"/>
      <c r="OD12" s="97"/>
      <c r="OE12" s="97"/>
      <c r="OF12" s="97"/>
      <c r="OG12" s="97"/>
      <c r="OH12" s="97"/>
      <c r="OI12" s="97"/>
      <c r="OJ12" s="97"/>
      <c r="OK12" s="97"/>
      <c r="OL12" s="97"/>
      <c r="OM12" s="97"/>
      <c r="ON12" s="97"/>
      <c r="OO12" s="97"/>
      <c r="OP12" s="97"/>
      <c r="OQ12" s="97"/>
      <c r="OR12" s="97"/>
      <c r="OS12" s="97"/>
      <c r="OT12" s="97"/>
      <c r="OU12" s="97"/>
      <c r="OV12" s="97"/>
      <c r="OW12" s="97"/>
      <c r="OX12" s="97"/>
      <c r="OY12" s="97"/>
      <c r="OZ12" s="97"/>
      <c r="PA12" s="97"/>
      <c r="PB12" s="97"/>
    </row>
    <row r="13" spans="1:418" s="109" customFormat="1" ht="35.15" customHeight="1" thickBot="1">
      <c r="A13" s="97"/>
      <c r="B13" s="105"/>
      <c r="C13" s="149" t="s">
        <v>97</v>
      </c>
      <c r="D13" s="40"/>
      <c r="E13" s="150"/>
      <c r="F13" s="105"/>
      <c r="G13" s="151"/>
      <c r="H13" s="97"/>
      <c r="I13" s="97"/>
      <c r="J13" s="117"/>
      <c r="K13" s="152"/>
      <c r="L13" s="152"/>
      <c r="M13" s="152"/>
      <c r="N13" s="153"/>
      <c r="O13" s="153"/>
      <c r="P13" s="153"/>
      <c r="Q13" s="153"/>
      <c r="R13" s="153"/>
      <c r="S13" s="153"/>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row>
    <row r="14" spans="1:418" s="109" customFormat="1" ht="30" customHeight="1">
      <c r="A14" s="97"/>
      <c r="B14" s="105"/>
      <c r="C14" s="105"/>
      <c r="D14" s="105"/>
      <c r="E14" s="107"/>
      <c r="F14" s="131"/>
      <c r="G14" s="117"/>
      <c r="H14" s="97"/>
      <c r="I14" s="97"/>
      <c r="J14" s="117"/>
      <c r="K14" s="152"/>
      <c r="L14" s="152"/>
      <c r="M14" s="152"/>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c r="NJ14" s="97"/>
      <c r="NK14" s="97"/>
      <c r="NL14" s="97"/>
      <c r="NM14" s="97"/>
      <c r="NN14" s="97"/>
      <c r="NO14" s="97"/>
      <c r="NP14" s="97"/>
      <c r="NQ14" s="97"/>
      <c r="NR14" s="97"/>
      <c r="NS14" s="97"/>
      <c r="NT14" s="97"/>
      <c r="NU14" s="97"/>
      <c r="NV14" s="97"/>
      <c r="NW14" s="97"/>
      <c r="NX14" s="97"/>
      <c r="NY14" s="97"/>
      <c r="NZ14" s="97"/>
      <c r="OA14" s="97"/>
      <c r="OB14" s="97"/>
      <c r="OC14" s="97"/>
      <c r="OD14" s="97"/>
      <c r="OE14" s="97"/>
      <c r="OF14" s="97"/>
      <c r="OG14" s="97"/>
      <c r="OH14" s="97"/>
      <c r="OI14" s="97"/>
      <c r="OJ14" s="97"/>
      <c r="OK14" s="97"/>
      <c r="OL14" s="97"/>
      <c r="OM14" s="97"/>
      <c r="ON14" s="97"/>
      <c r="OO14" s="97"/>
      <c r="OP14" s="97"/>
      <c r="OQ14" s="97"/>
      <c r="OR14" s="97"/>
      <c r="OS14" s="97"/>
      <c r="OT14" s="97"/>
      <c r="OU14" s="97"/>
      <c r="OV14" s="97"/>
      <c r="OW14" s="97"/>
      <c r="OX14" s="97"/>
      <c r="OY14" s="97"/>
      <c r="OZ14" s="97"/>
      <c r="PA14" s="97"/>
      <c r="PB14" s="97"/>
    </row>
    <row r="15" spans="1:418" s="109" customFormat="1" ht="30" customHeight="1">
      <c r="A15" s="97"/>
      <c r="B15" s="105"/>
      <c r="C15" s="105"/>
      <c r="D15" s="105"/>
      <c r="E15" s="107"/>
      <c r="F15" s="154"/>
      <c r="G15" s="151"/>
      <c r="H15" s="155"/>
      <c r="I15" s="97"/>
      <c r="J15" s="148"/>
      <c r="K15" s="152"/>
      <c r="L15" s="152"/>
      <c r="M15" s="152"/>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row>
    <row r="16" spans="1:418" s="109" customFormat="1" ht="30" customHeight="1" thickBot="1">
      <c r="A16" s="97"/>
      <c r="B16" s="105"/>
      <c r="C16" s="146" t="s">
        <v>98</v>
      </c>
      <c r="D16" s="146"/>
      <c r="E16" s="107"/>
      <c r="F16" s="154"/>
      <c r="G16" s="151"/>
      <c r="H16" s="155"/>
      <c r="I16" s="97"/>
      <c r="J16" s="156"/>
      <c r="K16" s="152"/>
      <c r="L16" s="152"/>
      <c r="M16" s="152"/>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7"/>
      <c r="NF16" s="97"/>
      <c r="NG16" s="97"/>
      <c r="NH16" s="97"/>
      <c r="NI16" s="97"/>
      <c r="NJ16" s="97"/>
      <c r="NK16" s="97"/>
      <c r="NL16" s="97"/>
      <c r="NM16" s="97"/>
      <c r="NN16" s="97"/>
      <c r="NO16" s="97"/>
      <c r="NP16" s="97"/>
      <c r="NQ16" s="97"/>
      <c r="NR16" s="97"/>
      <c r="NS16" s="97"/>
      <c r="NT16" s="97"/>
      <c r="NU16" s="97"/>
      <c r="NV16" s="97"/>
      <c r="NW16" s="97"/>
      <c r="NX16" s="97"/>
      <c r="NY16" s="97"/>
      <c r="NZ16" s="97"/>
      <c r="OA16" s="97"/>
      <c r="OB16" s="97"/>
      <c r="OC16" s="97"/>
      <c r="OD16" s="97"/>
      <c r="OE16" s="97"/>
      <c r="OF16" s="97"/>
      <c r="OG16" s="97"/>
      <c r="OH16" s="97"/>
      <c r="OI16" s="97"/>
      <c r="OJ16" s="97"/>
      <c r="OK16" s="97"/>
      <c r="OL16" s="97"/>
      <c r="OM16" s="97"/>
      <c r="ON16" s="97"/>
      <c r="OO16" s="97"/>
      <c r="OP16" s="97"/>
      <c r="OQ16" s="97"/>
      <c r="OR16" s="97"/>
      <c r="OS16" s="97"/>
      <c r="OT16" s="97"/>
      <c r="OU16" s="97"/>
      <c r="OV16" s="97"/>
      <c r="OW16" s="97"/>
      <c r="OX16" s="97"/>
      <c r="OY16" s="97"/>
      <c r="OZ16" s="97"/>
      <c r="PA16" s="97"/>
      <c r="PB16" s="97"/>
    </row>
    <row r="17" spans="1:418" s="109" customFormat="1" ht="34.5" customHeight="1" thickBot="1">
      <c r="A17" s="97"/>
      <c r="B17" s="154"/>
      <c r="C17" s="118" t="s">
        <v>53</v>
      </c>
      <c r="D17" s="60"/>
      <c r="E17" s="119"/>
      <c r="F17" s="154"/>
      <c r="G17" s="148"/>
      <c r="H17" s="97"/>
      <c r="I17" s="97"/>
      <c r="J17" s="156"/>
      <c r="K17" s="152"/>
      <c r="L17" s="152"/>
      <c r="M17" s="152"/>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c r="OO17" s="97"/>
      <c r="OP17" s="97"/>
      <c r="OQ17" s="97"/>
      <c r="OR17" s="97"/>
      <c r="OS17" s="97"/>
      <c r="OT17" s="97"/>
      <c r="OU17" s="97"/>
      <c r="OV17" s="97"/>
      <c r="OW17" s="97"/>
      <c r="OX17" s="97"/>
      <c r="OY17" s="97"/>
      <c r="OZ17" s="97"/>
      <c r="PA17" s="97"/>
      <c r="PB17" s="97"/>
    </row>
    <row r="18" spans="1:418" s="109" customFormat="1" ht="34.5" customHeight="1" thickBot="1">
      <c r="A18" s="97"/>
      <c r="B18" s="154"/>
      <c r="C18" s="149" t="s">
        <v>103</v>
      </c>
      <c r="D18" s="40"/>
      <c r="E18" s="150"/>
      <c r="F18" s="154"/>
      <c r="G18" s="148"/>
      <c r="H18" s="157" t="s">
        <v>112</v>
      </c>
      <c r="I18" s="158"/>
      <c r="J18" s="156"/>
      <c r="K18" s="152"/>
      <c r="L18" s="152"/>
      <c r="M18" s="152"/>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c r="OO18" s="97"/>
      <c r="OP18" s="97"/>
      <c r="OQ18" s="97"/>
      <c r="OR18" s="97"/>
      <c r="OS18" s="97"/>
      <c r="OT18" s="97"/>
      <c r="OU18" s="97"/>
      <c r="OV18" s="97"/>
      <c r="OW18" s="97"/>
      <c r="OX18" s="97"/>
      <c r="OY18" s="97"/>
      <c r="OZ18" s="97"/>
      <c r="PA18" s="97"/>
      <c r="PB18" s="97"/>
    </row>
    <row r="19" spans="1:418" s="109" customFormat="1" ht="30" customHeight="1" thickBot="1">
      <c r="A19" s="97"/>
      <c r="B19" s="159"/>
      <c r="C19" s="149" t="s">
        <v>104</v>
      </c>
      <c r="D19" s="40"/>
      <c r="E19" s="150"/>
      <c r="F19" s="159"/>
      <c r="G19" s="123"/>
      <c r="H19" s="160"/>
      <c r="I19" s="161"/>
      <c r="J19" s="156"/>
      <c r="K19" s="152"/>
      <c r="L19" s="152"/>
      <c r="M19" s="152"/>
      <c r="N19" s="162"/>
      <c r="O19" s="162"/>
      <c r="P19" s="162"/>
      <c r="Q19" s="162"/>
      <c r="R19" s="162"/>
      <c r="S19" s="162"/>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c r="NJ19" s="97"/>
      <c r="NK19" s="97"/>
      <c r="NL19" s="97"/>
      <c r="NM19" s="97"/>
      <c r="NN19" s="97"/>
      <c r="NO19" s="97"/>
      <c r="NP19" s="97"/>
      <c r="NQ19" s="97"/>
      <c r="NR19" s="97"/>
      <c r="NS19" s="97"/>
      <c r="NT19" s="97"/>
      <c r="NU19" s="97"/>
      <c r="NV19" s="97"/>
      <c r="NW19" s="97"/>
      <c r="NX19" s="97"/>
      <c r="NY19" s="97"/>
      <c r="NZ19" s="97"/>
      <c r="OA19" s="97"/>
      <c r="OB19" s="97"/>
      <c r="OC19" s="97"/>
      <c r="OD19" s="97"/>
      <c r="OE19" s="97"/>
      <c r="OF19" s="97"/>
      <c r="OG19" s="97"/>
      <c r="OH19" s="97"/>
      <c r="OI19" s="97"/>
      <c r="OJ19" s="97"/>
      <c r="OK19" s="97"/>
      <c r="OL19" s="97"/>
      <c r="OM19" s="97"/>
      <c r="ON19" s="97"/>
      <c r="OO19" s="97"/>
      <c r="OP19" s="97"/>
      <c r="OQ19" s="97"/>
      <c r="OR19" s="97"/>
      <c r="OS19" s="97"/>
      <c r="OT19" s="97"/>
      <c r="OU19" s="97"/>
      <c r="OV19" s="97"/>
      <c r="OW19" s="97"/>
      <c r="OX19" s="97"/>
      <c r="OY19" s="97"/>
      <c r="OZ19" s="97"/>
      <c r="PA19" s="97"/>
      <c r="PB19" s="97"/>
    </row>
    <row r="20" spans="1:418" s="109" customFormat="1" ht="40.5" customHeight="1" thickBot="1">
      <c r="A20" s="97"/>
      <c r="B20" s="159"/>
      <c r="C20" s="163" t="str">
        <f>IF(D19&gt;D18,"Additional TPD cover cannot be higher than Additional Death cover","")</f>
        <v/>
      </c>
      <c r="D20" s="159"/>
      <c r="E20" s="159"/>
      <c r="F20" s="159"/>
      <c r="G20" s="148"/>
      <c r="H20" s="164"/>
      <c r="I20" s="165"/>
      <c r="J20" s="156"/>
      <c r="K20" s="152"/>
      <c r="L20" s="152"/>
      <c r="M20" s="152"/>
      <c r="N20" s="166"/>
      <c r="O20" s="167"/>
      <c r="P20" s="167"/>
      <c r="Q20" s="167"/>
      <c r="R20" s="167"/>
      <c r="S20" s="16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c r="IW20" s="97"/>
      <c r="IX20" s="97"/>
      <c r="IY20" s="97"/>
      <c r="IZ20" s="97"/>
      <c r="JA20" s="97"/>
      <c r="JB20" s="97"/>
      <c r="JC20" s="97"/>
      <c r="JD20" s="97"/>
      <c r="JE20" s="97"/>
      <c r="JF20" s="97"/>
      <c r="JG20" s="97"/>
      <c r="JH20" s="97"/>
      <c r="JI20" s="97"/>
      <c r="JJ20" s="97"/>
      <c r="JK20" s="97"/>
      <c r="JL20" s="97"/>
      <c r="JM20" s="97"/>
      <c r="JN20" s="97"/>
      <c r="JO20" s="97"/>
      <c r="JP20" s="97"/>
      <c r="JQ20" s="97"/>
      <c r="JR20" s="97"/>
      <c r="JS20" s="97"/>
      <c r="JT20" s="97"/>
      <c r="JU20" s="97"/>
      <c r="JV20" s="97"/>
      <c r="JW20" s="97"/>
      <c r="JX20" s="97"/>
      <c r="JY20" s="97"/>
      <c r="JZ20" s="97"/>
      <c r="KA20" s="97"/>
      <c r="KB20" s="97"/>
      <c r="KC20" s="97"/>
      <c r="KD20" s="97"/>
      <c r="KE20" s="97"/>
      <c r="KF20" s="97"/>
      <c r="KG20" s="97"/>
      <c r="KH20" s="97"/>
      <c r="KI20" s="97"/>
      <c r="KJ20" s="97"/>
      <c r="KK20" s="97"/>
      <c r="KL20" s="97"/>
      <c r="KM20" s="97"/>
      <c r="KN20" s="97"/>
      <c r="KO20" s="97"/>
      <c r="KP20" s="97"/>
      <c r="KQ20" s="97"/>
      <c r="KR20" s="97"/>
      <c r="KS20" s="97"/>
      <c r="KT20" s="97"/>
      <c r="KU20" s="97"/>
      <c r="KV20" s="97"/>
      <c r="KW20" s="97"/>
      <c r="KX20" s="97"/>
      <c r="KY20" s="97"/>
      <c r="KZ20" s="97"/>
      <c r="LA20" s="97"/>
      <c r="LB20" s="97"/>
      <c r="LC20" s="97"/>
      <c r="LD20" s="97"/>
      <c r="LE20" s="97"/>
      <c r="LF20" s="97"/>
      <c r="LG20" s="97"/>
      <c r="LH20" s="97"/>
      <c r="LI20" s="97"/>
      <c r="LJ20" s="97"/>
      <c r="LK20" s="97"/>
      <c r="LL20" s="97"/>
      <c r="LM20" s="97"/>
      <c r="LN20" s="97"/>
      <c r="LO20" s="97"/>
      <c r="LP20" s="97"/>
      <c r="LQ20" s="97"/>
      <c r="LR20" s="97"/>
      <c r="LS20" s="97"/>
      <c r="LT20" s="97"/>
      <c r="LU20" s="97"/>
      <c r="LV20" s="97"/>
      <c r="LW20" s="97"/>
      <c r="LX20" s="97"/>
      <c r="LY20" s="97"/>
      <c r="LZ20" s="97"/>
      <c r="MA20" s="97"/>
      <c r="MB20" s="97"/>
      <c r="MC20" s="97"/>
      <c r="MD20" s="97"/>
      <c r="ME20" s="97"/>
      <c r="MF20" s="97"/>
      <c r="MG20" s="97"/>
      <c r="MH20" s="97"/>
      <c r="MI20" s="97"/>
      <c r="MJ20" s="97"/>
      <c r="MK20" s="97"/>
      <c r="ML20" s="97"/>
      <c r="MM20" s="97"/>
      <c r="MN20" s="97"/>
      <c r="MO20" s="97"/>
      <c r="MP20" s="97"/>
      <c r="MQ20" s="97"/>
      <c r="MR20" s="97"/>
      <c r="MS20" s="97"/>
      <c r="MT20" s="97"/>
      <c r="MU20" s="97"/>
      <c r="MV20" s="97"/>
      <c r="MW20" s="97"/>
      <c r="MX20" s="97"/>
      <c r="MY20" s="97"/>
      <c r="MZ20" s="97"/>
      <c r="NA20" s="97"/>
      <c r="NB20" s="97"/>
      <c r="NC20" s="97"/>
      <c r="ND20" s="97"/>
      <c r="NE20" s="97"/>
      <c r="NF20" s="97"/>
      <c r="NG20" s="97"/>
      <c r="NH20" s="97"/>
      <c r="NI20" s="97"/>
      <c r="NJ20" s="97"/>
      <c r="NK20" s="97"/>
      <c r="NL20" s="97"/>
      <c r="NM20" s="97"/>
      <c r="NN20" s="97"/>
      <c r="NO20" s="97"/>
      <c r="NP20" s="97"/>
      <c r="NQ20" s="97"/>
      <c r="NR20" s="97"/>
      <c r="NS20" s="97"/>
      <c r="NT20" s="97"/>
      <c r="NU20" s="97"/>
      <c r="NV20" s="97"/>
      <c r="NW20" s="97"/>
      <c r="NX20" s="97"/>
      <c r="NY20" s="97"/>
      <c r="NZ20" s="97"/>
      <c r="OA20" s="97"/>
      <c r="OB20" s="97"/>
      <c r="OC20" s="97"/>
      <c r="OD20" s="97"/>
      <c r="OE20" s="97"/>
      <c r="OF20" s="97"/>
      <c r="OG20" s="97"/>
      <c r="OH20" s="97"/>
      <c r="OI20" s="97"/>
      <c r="OJ20" s="97"/>
      <c r="OK20" s="97"/>
      <c r="OL20" s="97"/>
      <c r="OM20" s="97"/>
      <c r="ON20" s="97"/>
      <c r="OO20" s="97"/>
      <c r="OP20" s="97"/>
      <c r="OQ20" s="97"/>
      <c r="OR20" s="97"/>
      <c r="OS20" s="97"/>
      <c r="OT20" s="97"/>
      <c r="OU20" s="97"/>
      <c r="OV20" s="97"/>
      <c r="OW20" s="97"/>
      <c r="OX20" s="97"/>
      <c r="OY20" s="97"/>
      <c r="OZ20" s="97"/>
      <c r="PA20" s="97"/>
      <c r="PB20" s="97"/>
    </row>
    <row r="21" spans="1:418" s="97" customFormat="1" ht="50.15" customHeight="1">
      <c r="B21" s="159"/>
      <c r="C21" s="168" t="str">
        <f>IF(D19&gt;0,CONCATENATE("From age 61, Tailored TPD cover reduced annually by ",Variables!B26,"% of your insured benefit at age 60, until your ",Variables!B31,"th birthday when cover ceases. ", IF(D9&gt;60, CONCATENATE("If your Tailored TPD cover commences when you are over the age of 60, the rate of reduction will be greater than ",Variables!B26,"%.", ""),"")),"")</f>
        <v/>
      </c>
      <c r="D21" s="168"/>
      <c r="E21" s="159"/>
      <c r="F21" s="159"/>
      <c r="G21" s="148"/>
      <c r="H21" s="169" t="str">
        <f>Variables!H19</f>
        <v>1.  Tailored Income Protection cover provides you with a replacement income of up to 75% of your Pre-Disability Income (less Offsets), after a Waiting Period of 90 days, for up to 2 years if you are unable to work due to injury or illness.</v>
      </c>
      <c r="I21" s="169"/>
      <c r="J21" s="148"/>
      <c r="K21" s="117"/>
      <c r="L21" s="148"/>
      <c r="M21" s="148"/>
      <c r="N21" s="167"/>
      <c r="O21" s="167"/>
      <c r="P21" s="167"/>
      <c r="Q21" s="167"/>
      <c r="R21" s="167"/>
      <c r="S21" s="167"/>
    </row>
    <row r="22" spans="1:418" s="109" customFormat="1" ht="76.5" customHeight="1">
      <c r="A22" s="97"/>
      <c r="B22" s="97"/>
      <c r="C22" s="100"/>
      <c r="D22" s="100"/>
      <c r="E22" s="100"/>
      <c r="F22" s="100"/>
      <c r="G22" s="100"/>
      <c r="H22" s="169" t="s">
        <v>113</v>
      </c>
      <c r="I22" s="169"/>
      <c r="J22" s="100"/>
      <c r="K22" s="100"/>
      <c r="L22" s="97"/>
      <c r="M22" s="97"/>
      <c r="N22" s="167"/>
      <c r="O22" s="167"/>
      <c r="P22" s="167"/>
      <c r="Q22" s="167"/>
      <c r="R22" s="167"/>
      <c r="S22" s="16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c r="IW22" s="97"/>
      <c r="IX22" s="97"/>
      <c r="IY22" s="97"/>
      <c r="IZ22" s="97"/>
      <c r="JA22" s="97"/>
      <c r="JB22" s="97"/>
      <c r="JC22" s="97"/>
      <c r="JD22" s="97"/>
      <c r="JE22" s="97"/>
      <c r="JF22" s="97"/>
      <c r="JG22" s="97"/>
      <c r="JH22" s="97"/>
      <c r="JI22" s="97"/>
      <c r="JJ22" s="97"/>
      <c r="JK22" s="97"/>
      <c r="JL22" s="97"/>
      <c r="JM22" s="97"/>
      <c r="JN22" s="97"/>
      <c r="JO22" s="97"/>
      <c r="JP22" s="97"/>
      <c r="JQ22" s="97"/>
      <c r="JR22" s="97"/>
      <c r="JS22" s="97"/>
      <c r="JT22" s="97"/>
      <c r="JU22" s="97"/>
      <c r="JV22" s="97"/>
      <c r="JW22" s="97"/>
      <c r="JX22" s="97"/>
      <c r="JY22" s="97"/>
      <c r="JZ22" s="97"/>
      <c r="KA22" s="97"/>
      <c r="KB22" s="97"/>
      <c r="KC22" s="97"/>
      <c r="KD22" s="97"/>
      <c r="KE22" s="97"/>
      <c r="KF22" s="97"/>
      <c r="KG22" s="97"/>
      <c r="KH22" s="97"/>
      <c r="KI22" s="97"/>
      <c r="KJ22" s="97"/>
      <c r="KK22" s="97"/>
      <c r="KL22" s="97"/>
      <c r="KM22" s="97"/>
      <c r="KN22" s="97"/>
      <c r="KO22" s="97"/>
      <c r="KP22" s="97"/>
      <c r="KQ22" s="97"/>
      <c r="KR22" s="97"/>
      <c r="KS22" s="97"/>
      <c r="KT22" s="97"/>
      <c r="KU22" s="97"/>
      <c r="KV22" s="97"/>
      <c r="KW22" s="97"/>
      <c r="KX22" s="97"/>
      <c r="KY22" s="97"/>
      <c r="KZ22" s="97"/>
      <c r="LA22" s="97"/>
      <c r="LB22" s="97"/>
      <c r="LC22" s="97"/>
      <c r="LD22" s="97"/>
      <c r="LE22" s="97"/>
      <c r="LF22" s="97"/>
      <c r="LG22" s="97"/>
      <c r="LH22" s="97"/>
      <c r="LI22" s="97"/>
      <c r="LJ22" s="97"/>
      <c r="LK22" s="97"/>
      <c r="LL22" s="97"/>
      <c r="LM22" s="97"/>
      <c r="LN22" s="97"/>
      <c r="LO22" s="97"/>
      <c r="LP22" s="97"/>
      <c r="LQ22" s="97"/>
      <c r="LR22" s="97"/>
      <c r="LS22" s="97"/>
      <c r="LT22" s="97"/>
      <c r="LU22" s="97"/>
      <c r="LV22" s="97"/>
      <c r="LW22" s="97"/>
      <c r="LX22" s="97"/>
      <c r="LY22" s="97"/>
      <c r="LZ22" s="97"/>
      <c r="MA22" s="97"/>
      <c r="MB22" s="97"/>
      <c r="MC22" s="97"/>
      <c r="MD22" s="97"/>
      <c r="ME22" s="97"/>
      <c r="MF22" s="97"/>
      <c r="MG22" s="97"/>
      <c r="MH22" s="97"/>
      <c r="MI22" s="97"/>
      <c r="MJ22" s="97"/>
      <c r="MK22" s="97"/>
      <c r="ML22" s="97"/>
      <c r="MM22" s="97"/>
      <c r="MN22" s="97"/>
      <c r="MO22" s="97"/>
      <c r="MP22" s="97"/>
      <c r="MQ22" s="97"/>
      <c r="MR22" s="97"/>
      <c r="MS22" s="97"/>
      <c r="MT22" s="97"/>
      <c r="MU22" s="97"/>
      <c r="MV22" s="97"/>
      <c r="MW22" s="97"/>
      <c r="MX22" s="97"/>
      <c r="MY22" s="97"/>
      <c r="MZ22" s="97"/>
      <c r="NA22" s="97"/>
      <c r="NB22" s="97"/>
      <c r="NC22" s="97"/>
      <c r="ND22" s="97"/>
      <c r="NE22" s="97"/>
      <c r="NF22" s="97"/>
      <c r="NG22" s="97"/>
      <c r="NH22" s="97"/>
      <c r="NI22" s="97"/>
      <c r="NJ22" s="97"/>
      <c r="NK22" s="97"/>
      <c r="NL22" s="97"/>
      <c r="NM22" s="97"/>
      <c r="NN22" s="97"/>
      <c r="NO22" s="97"/>
      <c r="NP22" s="97"/>
      <c r="NQ22" s="97"/>
      <c r="NR22" s="97"/>
      <c r="NS22" s="97"/>
      <c r="NT22" s="97"/>
      <c r="NU22" s="97"/>
      <c r="NV22" s="97"/>
      <c r="NW22" s="97"/>
      <c r="NX22" s="97"/>
      <c r="NY22" s="97"/>
      <c r="NZ22" s="97"/>
      <c r="OA22" s="97"/>
      <c r="OB22" s="97"/>
      <c r="OC22" s="97"/>
      <c r="OD22" s="97"/>
      <c r="OE22" s="97"/>
      <c r="OF22" s="97"/>
      <c r="OG22" s="97"/>
      <c r="OH22" s="97"/>
      <c r="OI22" s="97"/>
      <c r="OJ22" s="97"/>
      <c r="OK22" s="97"/>
      <c r="OL22" s="97"/>
      <c r="OM22" s="97"/>
      <c r="ON22" s="97"/>
      <c r="OO22" s="97"/>
      <c r="OP22" s="97"/>
      <c r="OQ22" s="97"/>
      <c r="OR22" s="97"/>
      <c r="OS22" s="97"/>
      <c r="OT22" s="97"/>
      <c r="OU22" s="97"/>
      <c r="OV22" s="97"/>
      <c r="OW22" s="97"/>
      <c r="OX22" s="97"/>
      <c r="OY22" s="97"/>
      <c r="OZ22" s="97"/>
      <c r="PA22" s="97"/>
      <c r="PB22" s="97"/>
    </row>
    <row r="23" spans="1:418" s="109" customFormat="1" ht="48" customHeight="1">
      <c r="A23" s="97"/>
      <c r="B23" s="97"/>
      <c r="C23" s="100"/>
      <c r="D23" s="100"/>
      <c r="E23" s="100"/>
      <c r="F23" s="100"/>
      <c r="G23" s="100"/>
      <c r="H23" s="169" t="s">
        <v>106</v>
      </c>
      <c r="I23" s="169"/>
      <c r="J23" s="170"/>
      <c r="K23" s="171"/>
      <c r="L23" s="171"/>
      <c r="M23" s="171"/>
      <c r="N23" s="171"/>
      <c r="O23" s="171"/>
      <c r="P23" s="171"/>
      <c r="Q23" s="171"/>
      <c r="R23" s="171"/>
      <c r="S23" s="171"/>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c r="IU23" s="97"/>
      <c r="IV23" s="97"/>
      <c r="IW23" s="97"/>
      <c r="IX23" s="97"/>
      <c r="IY23" s="97"/>
      <c r="IZ23" s="97"/>
      <c r="JA23" s="97"/>
      <c r="JB23" s="97"/>
      <c r="JC23" s="97"/>
      <c r="JD23" s="97"/>
      <c r="JE23" s="97"/>
      <c r="JF23" s="97"/>
      <c r="JG23" s="97"/>
      <c r="JH23" s="97"/>
      <c r="JI23" s="97"/>
      <c r="JJ23" s="97"/>
      <c r="JK23" s="97"/>
      <c r="JL23" s="97"/>
      <c r="JM23" s="97"/>
      <c r="JN23" s="97"/>
      <c r="JO23" s="97"/>
      <c r="JP23" s="97"/>
      <c r="JQ23" s="97"/>
      <c r="JR23" s="97"/>
      <c r="JS23" s="97"/>
      <c r="JT23" s="97"/>
      <c r="JU23" s="97"/>
      <c r="JV23" s="97"/>
      <c r="JW23" s="97"/>
      <c r="JX23" s="97"/>
      <c r="JY23" s="97"/>
      <c r="JZ23" s="97"/>
      <c r="KA23" s="97"/>
      <c r="KB23" s="97"/>
      <c r="KC23" s="97"/>
      <c r="KD23" s="97"/>
      <c r="KE23" s="97"/>
      <c r="KF23" s="97"/>
      <c r="KG23" s="97"/>
      <c r="KH23" s="97"/>
      <c r="KI23" s="97"/>
      <c r="KJ23" s="97"/>
      <c r="KK23" s="97"/>
      <c r="KL23" s="97"/>
      <c r="KM23" s="97"/>
      <c r="KN23" s="97"/>
      <c r="KO23" s="97"/>
      <c r="KP23" s="97"/>
      <c r="KQ23" s="97"/>
      <c r="KR23" s="97"/>
      <c r="KS23" s="97"/>
      <c r="KT23" s="97"/>
      <c r="KU23" s="97"/>
      <c r="KV23" s="97"/>
      <c r="KW23" s="97"/>
      <c r="KX23" s="97"/>
      <c r="KY23" s="97"/>
      <c r="KZ23" s="97"/>
      <c r="LA23" s="97"/>
      <c r="LB23" s="97"/>
      <c r="LC23" s="97"/>
      <c r="LD23" s="97"/>
      <c r="LE23" s="97"/>
      <c r="LF23" s="97"/>
      <c r="LG23" s="97"/>
      <c r="LH23" s="97"/>
      <c r="LI23" s="97"/>
      <c r="LJ23" s="97"/>
      <c r="LK23" s="97"/>
      <c r="LL23" s="97"/>
      <c r="LM23" s="97"/>
      <c r="LN23" s="97"/>
      <c r="LO23" s="97"/>
      <c r="LP23" s="97"/>
      <c r="LQ23" s="97"/>
      <c r="LR23" s="97"/>
      <c r="LS23" s="97"/>
      <c r="LT23" s="97"/>
      <c r="LU23" s="97"/>
      <c r="LV23" s="97"/>
      <c r="LW23" s="97"/>
      <c r="LX23" s="97"/>
      <c r="LY23" s="97"/>
      <c r="LZ23" s="97"/>
      <c r="MA23" s="97"/>
      <c r="MB23" s="97"/>
      <c r="MC23" s="97"/>
      <c r="MD23" s="97"/>
      <c r="ME23" s="97"/>
      <c r="MF23" s="97"/>
      <c r="MG23" s="97"/>
      <c r="MH23" s="97"/>
      <c r="MI23" s="97"/>
      <c r="MJ23" s="97"/>
      <c r="MK23" s="97"/>
      <c r="ML23" s="97"/>
      <c r="MM23" s="97"/>
      <c r="MN23" s="97"/>
      <c r="MO23" s="97"/>
      <c r="MP23" s="97"/>
      <c r="MQ23" s="97"/>
      <c r="MR23" s="97"/>
      <c r="MS23" s="97"/>
      <c r="MT23" s="97"/>
      <c r="MU23" s="97"/>
      <c r="MV23" s="97"/>
      <c r="MW23" s="97"/>
      <c r="MX23" s="97"/>
      <c r="MY23" s="97"/>
      <c r="MZ23" s="97"/>
      <c r="NA23" s="97"/>
      <c r="NB23" s="97"/>
      <c r="NC23" s="97"/>
      <c r="ND23" s="97"/>
      <c r="NE23" s="97"/>
      <c r="NF23" s="97"/>
      <c r="NG23" s="97"/>
      <c r="NH23" s="97"/>
      <c r="NI23" s="97"/>
      <c r="NJ23" s="97"/>
      <c r="NK23" s="97"/>
      <c r="NL23" s="97"/>
      <c r="NM23" s="97"/>
      <c r="NN23" s="97"/>
      <c r="NO23" s="97"/>
      <c r="NP23" s="97"/>
      <c r="NQ23" s="97"/>
      <c r="NR23" s="97"/>
      <c r="NS23" s="97"/>
      <c r="NT23" s="97"/>
      <c r="NU23" s="97"/>
      <c r="NV23" s="97"/>
      <c r="NW23" s="97"/>
      <c r="NX23" s="97"/>
      <c r="NY23" s="97"/>
      <c r="NZ23" s="97"/>
      <c r="OA23" s="97"/>
      <c r="OB23" s="97"/>
      <c r="OC23" s="97"/>
      <c r="OD23" s="97"/>
      <c r="OE23" s="97"/>
      <c r="OF23" s="97"/>
      <c r="OG23" s="97"/>
      <c r="OH23" s="97"/>
      <c r="OI23" s="97"/>
      <c r="OJ23" s="97"/>
      <c r="OK23" s="97"/>
      <c r="OL23" s="97"/>
      <c r="OM23" s="97"/>
      <c r="ON23" s="97"/>
      <c r="OO23" s="97"/>
      <c r="OP23" s="97"/>
      <c r="OQ23" s="97"/>
      <c r="OR23" s="97"/>
      <c r="OS23" s="97"/>
      <c r="OT23" s="97"/>
      <c r="OU23" s="97"/>
      <c r="OV23" s="97"/>
      <c r="OW23" s="97"/>
      <c r="OX23" s="97"/>
      <c r="OY23" s="97"/>
      <c r="OZ23" s="97"/>
      <c r="PA23" s="97"/>
      <c r="PB23" s="97"/>
    </row>
    <row r="24" spans="1:418" s="109" customFormat="1" ht="28.5" customHeight="1">
      <c r="A24" s="97"/>
      <c r="B24" s="97"/>
      <c r="C24" s="172"/>
      <c r="D24" s="172"/>
      <c r="E24" s="172"/>
      <c r="F24" s="172"/>
      <c r="G24" s="100"/>
      <c r="H24" s="173"/>
      <c r="I24" s="173"/>
      <c r="J24" s="170"/>
      <c r="K24" s="171"/>
      <c r="L24" s="171"/>
      <c r="M24" s="171"/>
      <c r="N24" s="171"/>
      <c r="O24" s="171"/>
      <c r="P24" s="171"/>
      <c r="Q24" s="171"/>
      <c r="R24" s="171"/>
      <c r="S24" s="171"/>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c r="IU24" s="97"/>
      <c r="IV24" s="97"/>
      <c r="IW24" s="97"/>
      <c r="IX24" s="97"/>
      <c r="IY24" s="97"/>
      <c r="IZ24" s="97"/>
      <c r="JA24" s="97"/>
      <c r="JB24" s="97"/>
      <c r="JC24" s="97"/>
      <c r="JD24" s="97"/>
      <c r="JE24" s="97"/>
      <c r="JF24" s="97"/>
      <c r="JG24" s="97"/>
      <c r="JH24" s="97"/>
      <c r="JI24" s="97"/>
      <c r="JJ24" s="97"/>
      <c r="JK24" s="97"/>
      <c r="JL24" s="97"/>
      <c r="JM24" s="97"/>
      <c r="JN24" s="97"/>
      <c r="JO24" s="97"/>
      <c r="JP24" s="97"/>
      <c r="JQ24" s="97"/>
      <c r="JR24" s="97"/>
      <c r="JS24" s="97"/>
      <c r="JT24" s="97"/>
      <c r="JU24" s="97"/>
      <c r="JV24" s="97"/>
      <c r="JW24" s="97"/>
      <c r="JX24" s="97"/>
      <c r="JY24" s="97"/>
      <c r="JZ24" s="97"/>
      <c r="KA24" s="97"/>
      <c r="KB24" s="97"/>
      <c r="KC24" s="97"/>
      <c r="KD24" s="97"/>
      <c r="KE24" s="97"/>
      <c r="KF24" s="97"/>
      <c r="KG24" s="97"/>
      <c r="KH24" s="97"/>
      <c r="KI24" s="97"/>
      <c r="KJ24" s="97"/>
      <c r="KK24" s="97"/>
      <c r="KL24" s="97"/>
      <c r="KM24" s="97"/>
      <c r="KN24" s="97"/>
      <c r="KO24" s="97"/>
      <c r="KP24" s="97"/>
      <c r="KQ24" s="97"/>
      <c r="KR24" s="97"/>
      <c r="KS24" s="97"/>
      <c r="KT24" s="97"/>
      <c r="KU24" s="97"/>
      <c r="KV24" s="97"/>
      <c r="KW24" s="97"/>
      <c r="KX24" s="97"/>
      <c r="KY24" s="97"/>
      <c r="KZ24" s="97"/>
      <c r="LA24" s="97"/>
      <c r="LB24" s="97"/>
      <c r="LC24" s="97"/>
      <c r="LD24" s="97"/>
      <c r="LE24" s="97"/>
      <c r="LF24" s="97"/>
      <c r="LG24" s="97"/>
      <c r="LH24" s="97"/>
      <c r="LI24" s="97"/>
      <c r="LJ24" s="97"/>
      <c r="LK24" s="97"/>
      <c r="LL24" s="97"/>
      <c r="LM24" s="97"/>
      <c r="LN24" s="97"/>
      <c r="LO24" s="97"/>
      <c r="LP24" s="97"/>
      <c r="LQ24" s="97"/>
      <c r="LR24" s="97"/>
      <c r="LS24" s="97"/>
      <c r="LT24" s="97"/>
      <c r="LU24" s="97"/>
      <c r="LV24" s="97"/>
      <c r="LW24" s="97"/>
      <c r="LX24" s="97"/>
      <c r="LY24" s="97"/>
      <c r="LZ24" s="97"/>
      <c r="MA24" s="97"/>
      <c r="MB24" s="97"/>
      <c r="MC24" s="97"/>
      <c r="MD24" s="97"/>
      <c r="ME24" s="97"/>
      <c r="MF24" s="97"/>
      <c r="MG24" s="97"/>
      <c r="MH24" s="97"/>
      <c r="MI24" s="97"/>
      <c r="MJ24" s="97"/>
      <c r="MK24" s="97"/>
      <c r="ML24" s="97"/>
      <c r="MM24" s="97"/>
      <c r="MN24" s="97"/>
      <c r="MO24" s="97"/>
      <c r="MP24" s="97"/>
      <c r="MQ24" s="97"/>
      <c r="MR24" s="97"/>
      <c r="MS24" s="97"/>
      <c r="MT24" s="97"/>
      <c r="MU24" s="97"/>
      <c r="MV24" s="97"/>
      <c r="MW24" s="97"/>
      <c r="MX24" s="97"/>
      <c r="MY24" s="97"/>
      <c r="MZ24" s="97"/>
      <c r="NA24" s="97"/>
      <c r="NB24" s="97"/>
      <c r="NC24" s="97"/>
      <c r="ND24" s="97"/>
      <c r="NE24" s="97"/>
      <c r="NF24" s="97"/>
      <c r="NG24" s="97"/>
      <c r="NH24" s="97"/>
      <c r="NI24" s="97"/>
      <c r="NJ24" s="97"/>
      <c r="NK24" s="97"/>
      <c r="NL24" s="97"/>
      <c r="NM24" s="97"/>
      <c r="NN24" s="97"/>
      <c r="NO24" s="97"/>
      <c r="NP24" s="97"/>
      <c r="NQ24" s="97"/>
      <c r="NR24" s="97"/>
      <c r="NS24" s="97"/>
      <c r="NT24" s="97"/>
      <c r="NU24" s="97"/>
      <c r="NV24" s="97"/>
      <c r="NW24" s="97"/>
      <c r="NX24" s="97"/>
      <c r="NY24" s="97"/>
      <c r="NZ24" s="97"/>
      <c r="OA24" s="97"/>
      <c r="OB24" s="97"/>
      <c r="OC24" s="97"/>
      <c r="OD24" s="97"/>
      <c r="OE24" s="97"/>
      <c r="OF24" s="97"/>
      <c r="OG24" s="97"/>
      <c r="OH24" s="97"/>
      <c r="OI24" s="97"/>
      <c r="OJ24" s="97"/>
      <c r="OK24" s="97"/>
      <c r="OL24" s="97"/>
      <c r="OM24" s="97"/>
      <c r="ON24" s="97"/>
      <c r="OO24" s="97"/>
      <c r="OP24" s="97"/>
      <c r="OQ24" s="97"/>
      <c r="OR24" s="97"/>
      <c r="OS24" s="97"/>
      <c r="OT24" s="97"/>
      <c r="OU24" s="97"/>
      <c r="OV24" s="97"/>
      <c r="OW24" s="97"/>
      <c r="OX24" s="97"/>
      <c r="OY24" s="97"/>
      <c r="OZ24" s="97"/>
      <c r="PA24" s="97"/>
      <c r="PB24" s="97"/>
    </row>
    <row r="25" spans="1:418" s="178" customFormat="1" ht="12.65" customHeight="1">
      <c r="A25" s="174"/>
      <c r="B25" s="97"/>
      <c r="C25" s="175"/>
      <c r="D25" s="176"/>
      <c r="E25" s="176"/>
      <c r="F25" s="176"/>
      <c r="G25" s="176"/>
      <c r="H25" s="176"/>
      <c r="I25" s="176"/>
      <c r="J25" s="176"/>
      <c r="K25" s="176"/>
      <c r="L25" s="176"/>
      <c r="M25" s="177"/>
      <c r="N25" s="174"/>
      <c r="O25" s="174"/>
      <c r="P25" s="174"/>
      <c r="Q25" s="174"/>
      <c r="R25" s="174"/>
      <c r="S25" s="174"/>
      <c r="T25" s="97"/>
      <c r="U25" s="97"/>
      <c r="V25" s="97"/>
      <c r="W25" s="97"/>
      <c r="X25" s="97"/>
      <c r="Y25" s="97"/>
      <c r="Z25" s="97"/>
      <c r="AA25" s="97"/>
      <c r="AB25" s="97"/>
      <c r="AC25" s="97"/>
      <c r="AD25" s="97"/>
      <c r="AE25" s="97"/>
      <c r="AF25" s="97"/>
      <c r="AG25" s="97"/>
      <c r="AH25" s="97"/>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c r="IO25" s="174"/>
      <c r="IP25" s="174"/>
      <c r="IQ25" s="174"/>
      <c r="IR25" s="174"/>
      <c r="IS25" s="174"/>
      <c r="IT25" s="174"/>
      <c r="IU25" s="174"/>
      <c r="IV25" s="174"/>
      <c r="IW25" s="174"/>
      <c r="IX25" s="174"/>
      <c r="IY25" s="174"/>
      <c r="IZ25" s="174"/>
      <c r="JA25" s="174"/>
      <c r="JB25" s="174"/>
      <c r="JC25" s="174"/>
      <c r="JD25" s="174"/>
      <c r="JE25" s="174"/>
      <c r="JF25" s="174"/>
      <c r="JG25" s="174"/>
      <c r="JH25" s="174"/>
      <c r="JI25" s="174"/>
      <c r="JJ25" s="174"/>
      <c r="JK25" s="174"/>
      <c r="JL25" s="174"/>
      <c r="JM25" s="174"/>
      <c r="JN25" s="174"/>
      <c r="JO25" s="174"/>
      <c r="JP25" s="174"/>
      <c r="JQ25" s="174"/>
      <c r="JR25" s="174"/>
      <c r="JS25" s="174"/>
      <c r="JT25" s="174"/>
      <c r="JU25" s="174"/>
      <c r="JV25" s="174"/>
      <c r="JW25" s="174"/>
      <c r="JX25" s="174"/>
      <c r="JY25" s="174"/>
      <c r="JZ25" s="174"/>
      <c r="KA25" s="174"/>
      <c r="KB25" s="174"/>
      <c r="KC25" s="174"/>
      <c r="KD25" s="174"/>
      <c r="KE25" s="174"/>
      <c r="KF25" s="174"/>
      <c r="KG25" s="174"/>
      <c r="KH25" s="174"/>
      <c r="KI25" s="174"/>
      <c r="KJ25" s="174"/>
      <c r="KK25" s="174"/>
      <c r="KL25" s="174"/>
      <c r="KM25" s="174"/>
      <c r="KN25" s="174"/>
      <c r="KO25" s="174"/>
      <c r="KP25" s="174"/>
      <c r="KQ25" s="174"/>
      <c r="KR25" s="174"/>
      <c r="KS25" s="174"/>
      <c r="KT25" s="174"/>
      <c r="KU25" s="174"/>
      <c r="KV25" s="174"/>
      <c r="KW25" s="174"/>
      <c r="KX25" s="174"/>
      <c r="KY25" s="174"/>
      <c r="KZ25" s="174"/>
      <c r="LA25" s="174"/>
      <c r="LB25" s="174"/>
      <c r="LC25" s="174"/>
      <c r="LD25" s="174"/>
      <c r="LE25" s="174"/>
      <c r="LF25" s="174"/>
      <c r="LG25" s="174"/>
      <c r="LH25" s="174"/>
      <c r="LI25" s="174"/>
      <c r="LJ25" s="174"/>
      <c r="LK25" s="174"/>
      <c r="LL25" s="174"/>
      <c r="LM25" s="174"/>
      <c r="LN25" s="174"/>
      <c r="LO25" s="174"/>
      <c r="LP25" s="174"/>
      <c r="LQ25" s="174"/>
      <c r="LR25" s="174"/>
      <c r="LS25" s="174"/>
      <c r="LT25" s="174"/>
      <c r="LU25" s="174"/>
      <c r="LV25" s="174"/>
      <c r="LW25" s="174"/>
      <c r="LX25" s="174"/>
      <c r="LY25" s="174"/>
      <c r="LZ25" s="174"/>
      <c r="MA25" s="174"/>
      <c r="MB25" s="174"/>
      <c r="MC25" s="174"/>
      <c r="MD25" s="174"/>
      <c r="ME25" s="174"/>
      <c r="MF25" s="174"/>
      <c r="MG25" s="174"/>
      <c r="MH25" s="174"/>
      <c r="MI25" s="174"/>
      <c r="MJ25" s="174"/>
      <c r="MK25" s="174"/>
      <c r="ML25" s="174"/>
      <c r="MM25" s="174"/>
      <c r="MN25" s="174"/>
      <c r="MO25" s="174"/>
      <c r="MP25" s="174"/>
      <c r="MQ25" s="174"/>
      <c r="MR25" s="174"/>
      <c r="MS25" s="174"/>
      <c r="MT25" s="174"/>
      <c r="MU25" s="174"/>
      <c r="MV25" s="174"/>
      <c r="MW25" s="174"/>
      <c r="MX25" s="174"/>
      <c r="MY25" s="174"/>
      <c r="MZ25" s="174"/>
      <c r="NA25" s="174"/>
      <c r="NB25" s="174"/>
      <c r="NC25" s="174"/>
      <c r="ND25" s="174"/>
      <c r="NE25" s="174"/>
      <c r="NF25" s="174"/>
      <c r="NG25" s="174"/>
      <c r="NH25" s="174"/>
      <c r="NI25" s="174"/>
      <c r="NJ25" s="174"/>
      <c r="NK25" s="174"/>
      <c r="NL25" s="174"/>
      <c r="NM25" s="174"/>
      <c r="NN25" s="174"/>
      <c r="NO25" s="174"/>
      <c r="NP25" s="174"/>
      <c r="NQ25" s="174"/>
      <c r="NR25" s="174"/>
      <c r="NS25" s="174"/>
      <c r="NT25" s="174"/>
      <c r="NU25" s="174"/>
      <c r="NV25" s="174"/>
      <c r="NW25" s="174"/>
      <c r="NX25" s="174"/>
      <c r="NY25" s="174"/>
      <c r="NZ25" s="174"/>
      <c r="OA25" s="174"/>
      <c r="OB25" s="174"/>
      <c r="OC25" s="174"/>
      <c r="OD25" s="174"/>
      <c r="OE25" s="174"/>
      <c r="OF25" s="174"/>
      <c r="OG25" s="174"/>
      <c r="OH25" s="174"/>
      <c r="OI25" s="174"/>
      <c r="OJ25" s="174"/>
      <c r="OK25" s="174"/>
      <c r="OL25" s="174"/>
      <c r="OM25" s="174"/>
      <c r="ON25" s="174"/>
      <c r="OO25" s="174"/>
      <c r="OP25" s="174"/>
      <c r="OQ25" s="174"/>
      <c r="OR25" s="174"/>
      <c r="OS25" s="174"/>
      <c r="OT25" s="174"/>
      <c r="OU25" s="174"/>
      <c r="OV25" s="174"/>
      <c r="OW25" s="174"/>
      <c r="OX25" s="174"/>
      <c r="OY25" s="174"/>
      <c r="OZ25" s="174"/>
      <c r="PA25" s="174"/>
      <c r="PB25" s="174"/>
    </row>
    <row r="26" spans="1:418" s="178" customFormat="1" ht="21" customHeight="1">
      <c r="A26" s="174"/>
      <c r="B26" s="97"/>
      <c r="C26" s="179" t="s">
        <v>16</v>
      </c>
      <c r="D26" s="176"/>
      <c r="E26" s="176"/>
      <c r="F26" s="176"/>
      <c r="G26" s="176"/>
      <c r="H26" s="176"/>
      <c r="I26" s="176"/>
      <c r="J26" s="176"/>
      <c r="K26" s="180"/>
      <c r="L26" s="180"/>
      <c r="M26" s="177"/>
      <c r="N26" s="174"/>
      <c r="O26" s="174"/>
      <c r="P26" s="174"/>
      <c r="Q26" s="174"/>
      <c r="R26" s="174"/>
      <c r="S26" s="174"/>
      <c r="T26" s="97"/>
      <c r="U26" s="97"/>
      <c r="V26" s="97"/>
      <c r="W26" s="97"/>
      <c r="X26" s="97"/>
      <c r="Y26" s="97"/>
      <c r="Z26" s="97"/>
      <c r="AA26" s="97"/>
      <c r="AB26" s="97"/>
      <c r="AC26" s="97"/>
      <c r="AD26" s="97"/>
      <c r="AE26" s="97"/>
      <c r="AF26" s="97"/>
      <c r="AG26" s="97"/>
      <c r="AH26" s="97"/>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c r="IO26" s="174"/>
      <c r="IP26" s="174"/>
      <c r="IQ26" s="174"/>
      <c r="IR26" s="174"/>
      <c r="IS26" s="174"/>
      <c r="IT26" s="174"/>
      <c r="IU26" s="174"/>
      <c r="IV26" s="174"/>
      <c r="IW26" s="174"/>
      <c r="IX26" s="174"/>
      <c r="IY26" s="174"/>
      <c r="IZ26" s="174"/>
      <c r="JA26" s="174"/>
      <c r="JB26" s="174"/>
      <c r="JC26" s="174"/>
      <c r="JD26" s="174"/>
      <c r="JE26" s="174"/>
      <c r="JF26" s="174"/>
      <c r="JG26" s="174"/>
      <c r="JH26" s="174"/>
      <c r="JI26" s="174"/>
      <c r="JJ26" s="174"/>
      <c r="JK26" s="174"/>
      <c r="JL26" s="174"/>
      <c r="JM26" s="174"/>
      <c r="JN26" s="174"/>
      <c r="JO26" s="174"/>
      <c r="JP26" s="174"/>
      <c r="JQ26" s="174"/>
      <c r="JR26" s="174"/>
      <c r="JS26" s="174"/>
      <c r="JT26" s="174"/>
      <c r="JU26" s="174"/>
      <c r="JV26" s="174"/>
      <c r="JW26" s="174"/>
      <c r="JX26" s="174"/>
      <c r="JY26" s="174"/>
      <c r="JZ26" s="174"/>
      <c r="KA26" s="174"/>
      <c r="KB26" s="174"/>
      <c r="KC26" s="174"/>
      <c r="KD26" s="174"/>
      <c r="KE26" s="174"/>
      <c r="KF26" s="174"/>
      <c r="KG26" s="174"/>
      <c r="KH26" s="174"/>
      <c r="KI26" s="174"/>
      <c r="KJ26" s="174"/>
      <c r="KK26" s="174"/>
      <c r="KL26" s="174"/>
      <c r="KM26" s="174"/>
      <c r="KN26" s="174"/>
      <c r="KO26" s="174"/>
      <c r="KP26" s="174"/>
      <c r="KQ26" s="174"/>
      <c r="KR26" s="174"/>
      <c r="KS26" s="174"/>
      <c r="KT26" s="174"/>
      <c r="KU26" s="174"/>
      <c r="KV26" s="174"/>
      <c r="KW26" s="174"/>
      <c r="KX26" s="174"/>
      <c r="KY26" s="174"/>
      <c r="KZ26" s="174"/>
      <c r="LA26" s="174"/>
      <c r="LB26" s="174"/>
      <c r="LC26" s="174"/>
      <c r="LD26" s="174"/>
      <c r="LE26" s="174"/>
      <c r="LF26" s="174"/>
      <c r="LG26" s="174"/>
      <c r="LH26" s="174"/>
      <c r="LI26" s="174"/>
      <c r="LJ26" s="174"/>
      <c r="LK26" s="174"/>
      <c r="LL26" s="174"/>
      <c r="LM26" s="174"/>
      <c r="LN26" s="174"/>
      <c r="LO26" s="174"/>
      <c r="LP26" s="174"/>
      <c r="LQ26" s="174"/>
      <c r="LR26" s="174"/>
      <c r="LS26" s="174"/>
      <c r="LT26" s="174"/>
      <c r="LU26" s="174"/>
      <c r="LV26" s="174"/>
      <c r="LW26" s="174"/>
      <c r="LX26" s="174"/>
      <c r="LY26" s="174"/>
      <c r="LZ26" s="174"/>
      <c r="MA26" s="174"/>
      <c r="MB26" s="174"/>
      <c r="MC26" s="174"/>
      <c r="MD26" s="174"/>
      <c r="ME26" s="174"/>
      <c r="MF26" s="174"/>
      <c r="MG26" s="174"/>
      <c r="MH26" s="174"/>
      <c r="MI26" s="174"/>
      <c r="MJ26" s="174"/>
      <c r="MK26" s="174"/>
      <c r="ML26" s="174"/>
      <c r="MM26" s="174"/>
      <c r="MN26" s="174"/>
      <c r="MO26" s="174"/>
      <c r="MP26" s="174"/>
      <c r="MQ26" s="174"/>
      <c r="MR26" s="174"/>
      <c r="MS26" s="174"/>
      <c r="MT26" s="174"/>
      <c r="MU26" s="174"/>
      <c r="MV26" s="174"/>
      <c r="MW26" s="174"/>
      <c r="MX26" s="174"/>
      <c r="MY26" s="174"/>
      <c r="MZ26" s="174"/>
      <c r="NA26" s="174"/>
      <c r="NB26" s="174"/>
      <c r="NC26" s="174"/>
      <c r="ND26" s="174"/>
      <c r="NE26" s="174"/>
      <c r="NF26" s="174"/>
      <c r="NG26" s="174"/>
      <c r="NH26" s="174"/>
      <c r="NI26" s="174"/>
      <c r="NJ26" s="174"/>
      <c r="NK26" s="174"/>
      <c r="NL26" s="174"/>
      <c r="NM26" s="174"/>
      <c r="NN26" s="174"/>
      <c r="NO26" s="174"/>
      <c r="NP26" s="174"/>
      <c r="NQ26" s="174"/>
      <c r="NR26" s="174"/>
      <c r="NS26" s="174"/>
      <c r="NT26" s="174"/>
      <c r="NU26" s="174"/>
      <c r="NV26" s="174"/>
      <c r="NW26" s="174"/>
      <c r="NX26" s="174"/>
      <c r="NY26" s="174"/>
      <c r="NZ26" s="174"/>
      <c r="OA26" s="174"/>
      <c r="OB26" s="174"/>
      <c r="OC26" s="174"/>
      <c r="OD26" s="174"/>
      <c r="OE26" s="174"/>
      <c r="OF26" s="174"/>
      <c r="OG26" s="174"/>
      <c r="OH26" s="174"/>
      <c r="OI26" s="174"/>
      <c r="OJ26" s="174"/>
      <c r="OK26" s="174"/>
      <c r="OL26" s="174"/>
      <c r="OM26" s="174"/>
      <c r="ON26" s="174"/>
      <c r="OO26" s="174"/>
      <c r="OP26" s="174"/>
      <c r="OQ26" s="174"/>
      <c r="OR26" s="174"/>
      <c r="OS26" s="174"/>
      <c r="OT26" s="174"/>
      <c r="OU26" s="174"/>
      <c r="OV26" s="174"/>
      <c r="OW26" s="174"/>
      <c r="OX26" s="174"/>
      <c r="OY26" s="174"/>
      <c r="OZ26" s="174"/>
      <c r="PA26" s="174"/>
      <c r="PB26" s="174"/>
    </row>
    <row r="27" spans="1:418" s="178" customFormat="1" ht="57" customHeight="1">
      <c r="A27" s="181"/>
      <c r="B27" s="174"/>
      <c r="C27" s="182" t="s">
        <v>92</v>
      </c>
      <c r="D27" s="182"/>
      <c r="E27" s="182"/>
      <c r="F27" s="182"/>
      <c r="G27" s="182"/>
      <c r="H27" s="182"/>
      <c r="I27" s="182"/>
      <c r="J27" s="182"/>
      <c r="K27" s="183"/>
      <c r="L27" s="183"/>
      <c r="M27" s="184"/>
      <c r="N27" s="181"/>
      <c r="O27" s="181"/>
      <c r="P27" s="174"/>
      <c r="Q27" s="174"/>
      <c r="R27" s="174"/>
      <c r="S27" s="174"/>
      <c r="T27" s="97"/>
      <c r="U27" s="97"/>
      <c r="V27" s="97"/>
      <c r="W27" s="97"/>
      <c r="X27" s="97"/>
      <c r="Y27" s="97"/>
      <c r="Z27" s="97"/>
      <c r="AA27" s="97"/>
      <c r="AB27" s="97"/>
      <c r="AC27" s="97"/>
      <c r="AD27" s="97"/>
      <c r="AE27" s="97"/>
      <c r="AF27" s="97"/>
      <c r="AG27" s="97"/>
      <c r="AH27" s="97"/>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c r="IN27" s="174"/>
      <c r="IO27" s="174"/>
      <c r="IP27" s="174"/>
      <c r="IQ27" s="174"/>
      <c r="IR27" s="174"/>
      <c r="IS27" s="174"/>
      <c r="IT27" s="174"/>
      <c r="IU27" s="174"/>
      <c r="IV27" s="174"/>
      <c r="IW27" s="174"/>
      <c r="IX27" s="174"/>
      <c r="IY27" s="174"/>
      <c r="IZ27" s="174"/>
      <c r="JA27" s="174"/>
      <c r="JB27" s="174"/>
      <c r="JC27" s="174"/>
      <c r="JD27" s="174"/>
      <c r="JE27" s="174"/>
      <c r="JF27" s="174"/>
      <c r="JG27" s="174"/>
      <c r="JH27" s="174"/>
      <c r="JI27" s="174"/>
      <c r="JJ27" s="174"/>
      <c r="JK27" s="174"/>
      <c r="JL27" s="174"/>
      <c r="JM27" s="174"/>
      <c r="JN27" s="174"/>
      <c r="JO27" s="174"/>
      <c r="JP27" s="174"/>
      <c r="JQ27" s="174"/>
      <c r="JR27" s="174"/>
      <c r="JS27" s="174"/>
      <c r="JT27" s="174"/>
      <c r="JU27" s="174"/>
      <c r="JV27" s="174"/>
      <c r="JW27" s="174"/>
      <c r="JX27" s="174"/>
      <c r="JY27" s="174"/>
      <c r="JZ27" s="174"/>
      <c r="KA27" s="174"/>
      <c r="KB27" s="174"/>
      <c r="KC27" s="174"/>
      <c r="KD27" s="174"/>
      <c r="KE27" s="174"/>
      <c r="KF27" s="174"/>
      <c r="KG27" s="174"/>
      <c r="KH27" s="174"/>
      <c r="KI27" s="174"/>
      <c r="KJ27" s="174"/>
      <c r="KK27" s="174"/>
      <c r="KL27" s="174"/>
      <c r="KM27" s="174"/>
      <c r="KN27" s="174"/>
      <c r="KO27" s="174"/>
      <c r="KP27" s="174"/>
      <c r="KQ27" s="174"/>
      <c r="KR27" s="174"/>
      <c r="KS27" s="174"/>
      <c r="KT27" s="174"/>
      <c r="KU27" s="174"/>
      <c r="KV27" s="174"/>
      <c r="KW27" s="174"/>
      <c r="KX27" s="174"/>
      <c r="KY27" s="174"/>
      <c r="KZ27" s="174"/>
      <c r="LA27" s="174"/>
      <c r="LB27" s="174"/>
      <c r="LC27" s="174"/>
      <c r="LD27" s="174"/>
      <c r="LE27" s="174"/>
      <c r="LF27" s="174"/>
      <c r="LG27" s="174"/>
      <c r="LH27" s="174"/>
      <c r="LI27" s="174"/>
      <c r="LJ27" s="174"/>
      <c r="LK27" s="174"/>
      <c r="LL27" s="174"/>
      <c r="LM27" s="174"/>
      <c r="LN27" s="174"/>
      <c r="LO27" s="174"/>
      <c r="LP27" s="174"/>
      <c r="LQ27" s="174"/>
      <c r="LR27" s="174"/>
      <c r="LS27" s="174"/>
      <c r="LT27" s="174"/>
      <c r="LU27" s="174"/>
      <c r="LV27" s="174"/>
      <c r="LW27" s="174"/>
      <c r="LX27" s="174"/>
      <c r="LY27" s="174"/>
      <c r="LZ27" s="174"/>
      <c r="MA27" s="174"/>
      <c r="MB27" s="174"/>
      <c r="MC27" s="174"/>
      <c r="MD27" s="174"/>
      <c r="ME27" s="174"/>
      <c r="MF27" s="174"/>
      <c r="MG27" s="174"/>
      <c r="MH27" s="174"/>
      <c r="MI27" s="174"/>
      <c r="MJ27" s="174"/>
      <c r="MK27" s="174"/>
      <c r="ML27" s="174"/>
      <c r="MM27" s="174"/>
      <c r="MN27" s="174"/>
      <c r="MO27" s="174"/>
      <c r="MP27" s="174"/>
      <c r="MQ27" s="174"/>
      <c r="MR27" s="174"/>
      <c r="MS27" s="174"/>
      <c r="MT27" s="174"/>
      <c r="MU27" s="174"/>
      <c r="MV27" s="174"/>
      <c r="MW27" s="174"/>
      <c r="MX27" s="174"/>
      <c r="MY27" s="174"/>
      <c r="MZ27" s="174"/>
      <c r="NA27" s="174"/>
      <c r="NB27" s="174"/>
      <c r="NC27" s="174"/>
      <c r="ND27" s="174"/>
      <c r="NE27" s="174"/>
      <c r="NF27" s="174"/>
      <c r="NG27" s="174"/>
      <c r="NH27" s="174"/>
      <c r="NI27" s="174"/>
      <c r="NJ27" s="174"/>
      <c r="NK27" s="174"/>
      <c r="NL27" s="174"/>
      <c r="NM27" s="174"/>
      <c r="NN27" s="174"/>
      <c r="NO27" s="174"/>
      <c r="NP27" s="174"/>
      <c r="NQ27" s="174"/>
      <c r="NR27" s="174"/>
      <c r="NS27" s="174"/>
      <c r="NT27" s="174"/>
      <c r="NU27" s="174"/>
      <c r="NV27" s="174"/>
      <c r="NW27" s="174"/>
      <c r="NX27" s="174"/>
      <c r="NY27" s="174"/>
      <c r="NZ27" s="174"/>
      <c r="OA27" s="174"/>
      <c r="OB27" s="174"/>
      <c r="OC27" s="174"/>
      <c r="OD27" s="174"/>
      <c r="OE27" s="174"/>
      <c r="OF27" s="174"/>
      <c r="OG27" s="174"/>
      <c r="OH27" s="174"/>
      <c r="OI27" s="174"/>
      <c r="OJ27" s="174"/>
      <c r="OK27" s="174"/>
      <c r="OL27" s="174"/>
      <c r="OM27" s="174"/>
      <c r="ON27" s="174"/>
      <c r="OO27" s="174"/>
      <c r="OP27" s="174"/>
      <c r="OQ27" s="174"/>
      <c r="OR27" s="174"/>
      <c r="OS27" s="174"/>
      <c r="OT27" s="174"/>
      <c r="OU27" s="174"/>
      <c r="OV27" s="174"/>
      <c r="OW27" s="174"/>
      <c r="OX27" s="174"/>
      <c r="OY27" s="174"/>
      <c r="OZ27" s="174"/>
      <c r="PA27" s="174"/>
      <c r="PB27" s="174"/>
    </row>
    <row r="28" spans="1:418" s="178" customFormat="1" ht="36" customHeight="1">
      <c r="A28" s="181"/>
      <c r="B28" s="174"/>
      <c r="C28" s="185" t="s">
        <v>17</v>
      </c>
      <c r="D28" s="186"/>
      <c r="E28" s="186"/>
      <c r="F28" s="186"/>
      <c r="G28" s="186"/>
      <c r="H28" s="186"/>
      <c r="I28" s="186"/>
      <c r="J28" s="186"/>
      <c r="K28" s="183"/>
      <c r="L28" s="183"/>
      <c r="M28" s="184"/>
      <c r="N28" s="181"/>
      <c r="O28" s="181"/>
      <c r="P28" s="174"/>
      <c r="Q28" s="174"/>
      <c r="R28" s="174"/>
      <c r="S28" s="174"/>
      <c r="T28" s="181"/>
      <c r="U28" s="181"/>
      <c r="V28" s="174"/>
      <c r="W28" s="174"/>
      <c r="X28" s="187"/>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4"/>
      <c r="GU28" s="174"/>
      <c r="GV28" s="174"/>
      <c r="GW28" s="174"/>
      <c r="GX28" s="174"/>
      <c r="GY28" s="174"/>
      <c r="GZ28" s="174"/>
      <c r="HA28" s="174"/>
      <c r="HB28" s="174"/>
      <c r="HC28" s="174"/>
      <c r="HD28" s="174"/>
      <c r="HE28" s="174"/>
      <c r="HF28" s="174"/>
      <c r="HG28" s="174"/>
      <c r="HH28" s="174"/>
      <c r="HI28" s="174"/>
      <c r="HJ28" s="174"/>
      <c r="HK28" s="174"/>
      <c r="HL28" s="174"/>
      <c r="HM28" s="174"/>
      <c r="HN28" s="174"/>
      <c r="HO28" s="174"/>
      <c r="HP28" s="174"/>
      <c r="HQ28" s="174"/>
      <c r="HR28" s="174"/>
      <c r="HS28" s="174"/>
      <c r="HT28" s="174"/>
      <c r="HU28" s="174"/>
      <c r="HV28" s="174"/>
      <c r="HW28" s="174"/>
      <c r="HX28" s="174"/>
      <c r="HY28" s="174"/>
      <c r="HZ28" s="174"/>
      <c r="IA28" s="174"/>
      <c r="IB28" s="174"/>
      <c r="IC28" s="174"/>
      <c r="ID28" s="174"/>
      <c r="IE28" s="174"/>
      <c r="IF28" s="174"/>
      <c r="IG28" s="174"/>
      <c r="IH28" s="174"/>
      <c r="II28" s="174"/>
      <c r="IJ28" s="174"/>
      <c r="IK28" s="174"/>
      <c r="IL28" s="174"/>
      <c r="IM28" s="174"/>
      <c r="IN28" s="174"/>
      <c r="IO28" s="174"/>
      <c r="IP28" s="174"/>
      <c r="IQ28" s="174"/>
      <c r="IR28" s="174"/>
      <c r="IS28" s="174"/>
      <c r="IT28" s="174"/>
      <c r="IU28" s="174"/>
      <c r="IV28" s="174"/>
      <c r="IW28" s="174"/>
      <c r="IX28" s="174"/>
      <c r="IY28" s="174"/>
      <c r="IZ28" s="174"/>
      <c r="JA28" s="174"/>
      <c r="JB28" s="174"/>
      <c r="JC28" s="174"/>
      <c r="JD28" s="174"/>
      <c r="JE28" s="174"/>
      <c r="JF28" s="174"/>
      <c r="JG28" s="174"/>
      <c r="JH28" s="174"/>
      <c r="JI28" s="174"/>
      <c r="JJ28" s="174"/>
      <c r="JK28" s="174"/>
      <c r="JL28" s="174"/>
      <c r="JM28" s="174"/>
      <c r="JN28" s="174"/>
      <c r="JO28" s="174"/>
      <c r="JP28" s="174"/>
      <c r="JQ28" s="174"/>
      <c r="JR28" s="174"/>
      <c r="JS28" s="174"/>
      <c r="JT28" s="174"/>
      <c r="JU28" s="174"/>
      <c r="JV28" s="174"/>
      <c r="JW28" s="174"/>
      <c r="JX28" s="174"/>
      <c r="JY28" s="174"/>
      <c r="JZ28" s="174"/>
      <c r="KA28" s="174"/>
      <c r="KB28" s="174"/>
      <c r="KC28" s="174"/>
      <c r="KD28" s="174"/>
      <c r="KE28" s="174"/>
      <c r="KF28" s="174"/>
      <c r="KG28" s="174"/>
      <c r="KH28" s="174"/>
      <c r="KI28" s="174"/>
      <c r="KJ28" s="174"/>
      <c r="KK28" s="174"/>
      <c r="KL28" s="174"/>
      <c r="KM28" s="174"/>
      <c r="KN28" s="174"/>
      <c r="KO28" s="174"/>
      <c r="KP28" s="174"/>
      <c r="KQ28" s="174"/>
      <c r="KR28" s="174"/>
      <c r="KS28" s="174"/>
      <c r="KT28" s="174"/>
      <c r="KU28" s="174"/>
      <c r="KV28" s="174"/>
      <c r="KW28" s="174"/>
      <c r="KX28" s="174"/>
      <c r="KY28" s="174"/>
      <c r="KZ28" s="174"/>
      <c r="LA28" s="174"/>
      <c r="LB28" s="174"/>
      <c r="LC28" s="174"/>
      <c r="LD28" s="174"/>
      <c r="LE28" s="174"/>
      <c r="LF28" s="174"/>
      <c r="LG28" s="174"/>
      <c r="LH28" s="174"/>
      <c r="LI28" s="174"/>
      <c r="LJ28" s="174"/>
      <c r="LK28" s="174"/>
      <c r="LL28" s="174"/>
      <c r="LM28" s="174"/>
      <c r="LN28" s="174"/>
      <c r="LO28" s="174"/>
      <c r="LP28" s="174"/>
      <c r="LQ28" s="174"/>
      <c r="LR28" s="174"/>
      <c r="LS28" s="174"/>
      <c r="LT28" s="174"/>
      <c r="LU28" s="174"/>
      <c r="LV28" s="174"/>
      <c r="LW28" s="174"/>
      <c r="LX28" s="174"/>
      <c r="LY28" s="174"/>
      <c r="LZ28" s="174"/>
      <c r="MA28" s="174"/>
      <c r="MB28" s="174"/>
      <c r="MC28" s="174"/>
      <c r="MD28" s="174"/>
      <c r="ME28" s="174"/>
      <c r="MF28" s="174"/>
      <c r="MG28" s="174"/>
      <c r="MH28" s="174"/>
      <c r="MI28" s="174"/>
      <c r="MJ28" s="174"/>
      <c r="MK28" s="174"/>
      <c r="ML28" s="174"/>
      <c r="MM28" s="174"/>
      <c r="MN28" s="174"/>
      <c r="MO28" s="174"/>
      <c r="MP28" s="174"/>
      <c r="MQ28" s="174"/>
      <c r="MR28" s="174"/>
      <c r="MS28" s="174"/>
      <c r="MT28" s="174"/>
      <c r="MU28" s="174"/>
      <c r="MV28" s="174"/>
      <c r="MW28" s="174"/>
      <c r="MX28" s="174"/>
      <c r="MY28" s="174"/>
      <c r="MZ28" s="174"/>
      <c r="NA28" s="174"/>
      <c r="NB28" s="174"/>
      <c r="NC28" s="174"/>
      <c r="ND28" s="174"/>
      <c r="NE28" s="174"/>
      <c r="NF28" s="174"/>
      <c r="NG28" s="174"/>
      <c r="NH28" s="174"/>
      <c r="NI28" s="174"/>
      <c r="NJ28" s="174"/>
      <c r="NK28" s="174"/>
      <c r="NL28" s="174"/>
      <c r="NM28" s="174"/>
      <c r="NN28" s="174"/>
      <c r="NO28" s="174"/>
      <c r="NP28" s="174"/>
      <c r="NQ28" s="174"/>
      <c r="NR28" s="174"/>
      <c r="NS28" s="174"/>
      <c r="NT28" s="174"/>
      <c r="NU28" s="174"/>
      <c r="NV28" s="174"/>
      <c r="NW28" s="174"/>
      <c r="NX28" s="174"/>
      <c r="NY28" s="174"/>
      <c r="NZ28" s="174"/>
      <c r="OA28" s="174"/>
      <c r="OB28" s="174"/>
      <c r="OC28" s="174"/>
      <c r="OD28" s="174"/>
      <c r="OE28" s="174"/>
      <c r="OF28" s="174"/>
      <c r="OG28" s="174"/>
      <c r="OH28" s="174"/>
      <c r="OI28" s="174"/>
      <c r="OJ28" s="174"/>
      <c r="OK28" s="174"/>
      <c r="OL28" s="174"/>
      <c r="OM28" s="174"/>
      <c r="ON28" s="174"/>
      <c r="OO28" s="174"/>
      <c r="OP28" s="174"/>
      <c r="OQ28" s="174"/>
      <c r="OR28" s="174"/>
      <c r="OS28" s="174"/>
      <c r="OT28" s="174"/>
      <c r="OU28" s="174"/>
      <c r="OV28" s="174"/>
      <c r="OW28" s="174"/>
      <c r="OX28" s="174"/>
      <c r="OY28" s="174"/>
      <c r="OZ28" s="174"/>
      <c r="PA28" s="174"/>
      <c r="PB28" s="174"/>
    </row>
    <row r="29" spans="1:418" s="188" customFormat="1" ht="47.5" customHeight="1">
      <c r="A29" s="181"/>
      <c r="B29" s="181"/>
      <c r="C29" s="185" t="s">
        <v>18</v>
      </c>
      <c r="D29" s="186"/>
      <c r="E29" s="186"/>
      <c r="F29" s="186"/>
      <c r="G29" s="186"/>
      <c r="H29" s="186"/>
      <c r="I29" s="186"/>
      <c r="J29" s="186"/>
      <c r="K29" s="183"/>
      <c r="L29" s="183"/>
      <c r="M29" s="184"/>
      <c r="N29" s="181"/>
      <c r="O29" s="181"/>
      <c r="P29" s="181"/>
      <c r="Q29" s="181"/>
      <c r="R29" s="181"/>
      <c r="S29" s="181"/>
      <c r="T29" s="181"/>
      <c r="U29" s="181"/>
      <c r="V29" s="181"/>
      <c r="W29" s="181"/>
      <c r="X29" s="187"/>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c r="IZ29" s="181"/>
      <c r="JA29" s="181"/>
      <c r="JB29" s="181"/>
      <c r="JC29" s="181"/>
      <c r="JD29" s="181"/>
      <c r="JE29" s="181"/>
      <c r="JF29" s="181"/>
      <c r="JG29" s="181"/>
      <c r="JH29" s="181"/>
      <c r="JI29" s="181"/>
      <c r="JJ29" s="181"/>
      <c r="JK29" s="181"/>
      <c r="JL29" s="181"/>
      <c r="JM29" s="181"/>
      <c r="JN29" s="181"/>
      <c r="JO29" s="181"/>
      <c r="JP29" s="181"/>
      <c r="JQ29" s="181"/>
      <c r="JR29" s="181"/>
      <c r="JS29" s="181"/>
      <c r="JT29" s="181"/>
      <c r="JU29" s="181"/>
      <c r="JV29" s="181"/>
      <c r="JW29" s="181"/>
      <c r="JX29" s="181"/>
      <c r="JY29" s="181"/>
      <c r="JZ29" s="181"/>
      <c r="KA29" s="181"/>
      <c r="KB29" s="181"/>
      <c r="KC29" s="181"/>
      <c r="KD29" s="181"/>
      <c r="KE29" s="181"/>
      <c r="KF29" s="181"/>
      <c r="KG29" s="181"/>
      <c r="KH29" s="181"/>
      <c r="KI29" s="181"/>
      <c r="KJ29" s="181"/>
      <c r="KK29" s="181"/>
      <c r="KL29" s="181"/>
      <c r="KM29" s="181"/>
      <c r="KN29" s="181"/>
      <c r="KO29" s="181"/>
      <c r="KP29" s="181"/>
      <c r="KQ29" s="181"/>
      <c r="KR29" s="181"/>
      <c r="KS29" s="181"/>
      <c r="KT29" s="181"/>
      <c r="KU29" s="181"/>
      <c r="KV29" s="181"/>
      <c r="KW29" s="181"/>
      <c r="KX29" s="181"/>
      <c r="KY29" s="181"/>
      <c r="KZ29" s="181"/>
      <c r="LA29" s="181"/>
      <c r="LB29" s="181"/>
      <c r="LC29" s="181"/>
      <c r="LD29" s="181"/>
      <c r="LE29" s="181"/>
      <c r="LF29" s="181"/>
      <c r="LG29" s="181"/>
      <c r="LH29" s="181"/>
      <c r="LI29" s="181"/>
      <c r="LJ29" s="181"/>
      <c r="LK29" s="181"/>
      <c r="LL29" s="181"/>
      <c r="LM29" s="181"/>
      <c r="LN29" s="181"/>
      <c r="LO29" s="181"/>
      <c r="LP29" s="181"/>
      <c r="LQ29" s="181"/>
      <c r="LR29" s="181"/>
      <c r="LS29" s="181"/>
      <c r="LT29" s="181"/>
      <c r="LU29" s="181"/>
      <c r="LV29" s="181"/>
      <c r="LW29" s="181"/>
      <c r="LX29" s="181"/>
      <c r="LY29" s="181"/>
      <c r="LZ29" s="181"/>
      <c r="MA29" s="181"/>
      <c r="MB29" s="181"/>
      <c r="MC29" s="181"/>
      <c r="MD29" s="181"/>
      <c r="ME29" s="181"/>
      <c r="MF29" s="181"/>
      <c r="MG29" s="181"/>
      <c r="MH29" s="181"/>
      <c r="MI29" s="181"/>
      <c r="MJ29" s="181"/>
      <c r="MK29" s="181"/>
      <c r="ML29" s="181"/>
      <c r="MM29" s="181"/>
      <c r="MN29" s="181"/>
      <c r="MO29" s="181"/>
      <c r="MP29" s="181"/>
      <c r="MQ29" s="181"/>
      <c r="MR29" s="181"/>
      <c r="MS29" s="181"/>
      <c r="MT29" s="181"/>
      <c r="MU29" s="181"/>
      <c r="MV29" s="181"/>
      <c r="MW29" s="181"/>
      <c r="MX29" s="181"/>
      <c r="MY29" s="181"/>
      <c r="MZ29" s="181"/>
      <c r="NA29" s="181"/>
      <c r="NB29" s="181"/>
      <c r="NC29" s="181"/>
      <c r="ND29" s="181"/>
      <c r="NE29" s="181"/>
      <c r="NF29" s="181"/>
      <c r="NG29" s="181"/>
      <c r="NH29" s="181"/>
      <c r="NI29" s="181"/>
      <c r="NJ29" s="181"/>
      <c r="NK29" s="181"/>
      <c r="NL29" s="181"/>
      <c r="NM29" s="181"/>
      <c r="NN29" s="181"/>
      <c r="NO29" s="181"/>
      <c r="NP29" s="181"/>
      <c r="NQ29" s="181"/>
      <c r="NR29" s="181"/>
      <c r="NS29" s="181"/>
      <c r="NT29" s="181"/>
      <c r="NU29" s="181"/>
      <c r="NV29" s="181"/>
      <c r="NW29" s="181"/>
      <c r="NX29" s="181"/>
      <c r="NY29" s="181"/>
      <c r="NZ29" s="181"/>
      <c r="OA29" s="181"/>
      <c r="OB29" s="181"/>
      <c r="OC29" s="181"/>
      <c r="OD29" s="181"/>
      <c r="OE29" s="181"/>
      <c r="OF29" s="181"/>
      <c r="OG29" s="181"/>
      <c r="OH29" s="181"/>
      <c r="OI29" s="181"/>
      <c r="OJ29" s="181"/>
      <c r="OK29" s="181"/>
      <c r="OL29" s="181"/>
      <c r="OM29" s="181"/>
      <c r="ON29" s="181"/>
      <c r="OO29" s="181"/>
      <c r="OP29" s="181"/>
      <c r="OQ29" s="181"/>
      <c r="OR29" s="181"/>
      <c r="OS29" s="181"/>
      <c r="OT29" s="181"/>
      <c r="OU29" s="181"/>
      <c r="OV29" s="181"/>
      <c r="OW29" s="181"/>
      <c r="OX29" s="181"/>
      <c r="OY29" s="181"/>
      <c r="OZ29" s="181"/>
      <c r="PA29" s="181"/>
      <c r="PB29" s="181"/>
    </row>
    <row r="30" spans="1:418" s="188" customFormat="1" ht="27.65" customHeight="1">
      <c r="A30" s="181"/>
      <c r="B30" s="181"/>
      <c r="C30" s="189" t="s">
        <v>19</v>
      </c>
      <c r="D30" s="189"/>
      <c r="E30" s="189"/>
      <c r="F30" s="189"/>
      <c r="G30" s="189"/>
      <c r="H30" s="189"/>
      <c r="I30" s="189"/>
      <c r="J30" s="189"/>
      <c r="K30" s="189"/>
      <c r="L30" s="189"/>
      <c r="M30" s="181"/>
      <c r="N30" s="181"/>
      <c r="O30" s="181"/>
      <c r="P30" s="181"/>
      <c r="Q30" s="181"/>
      <c r="R30" s="181"/>
      <c r="S30" s="181"/>
      <c r="T30" s="181"/>
      <c r="U30" s="181"/>
      <c r="V30" s="181"/>
      <c r="W30" s="181"/>
      <c r="X30" s="187"/>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c r="IY30" s="181"/>
      <c r="IZ30" s="181"/>
      <c r="JA30" s="181"/>
      <c r="JB30" s="181"/>
      <c r="JC30" s="181"/>
      <c r="JD30" s="181"/>
      <c r="JE30" s="181"/>
      <c r="JF30" s="181"/>
      <c r="JG30" s="181"/>
      <c r="JH30" s="181"/>
      <c r="JI30" s="181"/>
      <c r="JJ30" s="181"/>
      <c r="JK30" s="181"/>
      <c r="JL30" s="181"/>
      <c r="JM30" s="181"/>
      <c r="JN30" s="181"/>
      <c r="JO30" s="181"/>
      <c r="JP30" s="181"/>
      <c r="JQ30" s="181"/>
      <c r="JR30" s="181"/>
      <c r="JS30" s="181"/>
      <c r="JT30" s="181"/>
      <c r="JU30" s="181"/>
      <c r="JV30" s="181"/>
      <c r="JW30" s="181"/>
      <c r="JX30" s="181"/>
      <c r="JY30" s="181"/>
      <c r="JZ30" s="181"/>
      <c r="KA30" s="181"/>
      <c r="KB30" s="181"/>
      <c r="KC30" s="181"/>
      <c r="KD30" s="181"/>
      <c r="KE30" s="181"/>
      <c r="KF30" s="181"/>
      <c r="KG30" s="181"/>
      <c r="KH30" s="181"/>
      <c r="KI30" s="181"/>
      <c r="KJ30" s="181"/>
      <c r="KK30" s="181"/>
      <c r="KL30" s="181"/>
      <c r="KM30" s="181"/>
      <c r="KN30" s="181"/>
      <c r="KO30" s="181"/>
      <c r="KP30" s="181"/>
      <c r="KQ30" s="181"/>
      <c r="KR30" s="181"/>
      <c r="KS30" s="181"/>
      <c r="KT30" s="181"/>
      <c r="KU30" s="181"/>
      <c r="KV30" s="181"/>
      <c r="KW30" s="181"/>
      <c r="KX30" s="181"/>
      <c r="KY30" s="181"/>
      <c r="KZ30" s="181"/>
      <c r="LA30" s="181"/>
      <c r="LB30" s="181"/>
      <c r="LC30" s="181"/>
      <c r="LD30" s="181"/>
      <c r="LE30" s="181"/>
      <c r="LF30" s="181"/>
      <c r="LG30" s="181"/>
      <c r="LH30" s="181"/>
      <c r="LI30" s="181"/>
      <c r="LJ30" s="181"/>
      <c r="LK30" s="181"/>
      <c r="LL30" s="181"/>
      <c r="LM30" s="181"/>
      <c r="LN30" s="181"/>
      <c r="LO30" s="181"/>
      <c r="LP30" s="181"/>
      <c r="LQ30" s="181"/>
      <c r="LR30" s="181"/>
      <c r="LS30" s="181"/>
      <c r="LT30" s="181"/>
      <c r="LU30" s="181"/>
      <c r="LV30" s="181"/>
      <c r="LW30" s="181"/>
      <c r="LX30" s="181"/>
      <c r="LY30" s="181"/>
      <c r="LZ30" s="181"/>
      <c r="MA30" s="181"/>
      <c r="MB30" s="181"/>
      <c r="MC30" s="181"/>
      <c r="MD30" s="181"/>
      <c r="ME30" s="181"/>
      <c r="MF30" s="181"/>
      <c r="MG30" s="181"/>
      <c r="MH30" s="181"/>
      <c r="MI30" s="181"/>
      <c r="MJ30" s="181"/>
      <c r="MK30" s="181"/>
      <c r="ML30" s="181"/>
      <c r="MM30" s="181"/>
      <c r="MN30" s="181"/>
      <c r="MO30" s="181"/>
      <c r="MP30" s="181"/>
      <c r="MQ30" s="181"/>
      <c r="MR30" s="181"/>
      <c r="MS30" s="181"/>
      <c r="MT30" s="181"/>
      <c r="MU30" s="181"/>
      <c r="MV30" s="181"/>
      <c r="MW30" s="181"/>
      <c r="MX30" s="181"/>
      <c r="MY30" s="181"/>
      <c r="MZ30" s="181"/>
      <c r="NA30" s="181"/>
      <c r="NB30" s="181"/>
      <c r="NC30" s="181"/>
      <c r="ND30" s="181"/>
      <c r="NE30" s="181"/>
      <c r="NF30" s="181"/>
      <c r="NG30" s="181"/>
      <c r="NH30" s="181"/>
      <c r="NI30" s="181"/>
      <c r="NJ30" s="181"/>
      <c r="NK30" s="181"/>
      <c r="NL30" s="181"/>
      <c r="NM30" s="181"/>
      <c r="NN30" s="181"/>
      <c r="NO30" s="181"/>
      <c r="NP30" s="181"/>
      <c r="NQ30" s="181"/>
      <c r="NR30" s="181"/>
      <c r="NS30" s="181"/>
      <c r="NT30" s="181"/>
      <c r="NU30" s="181"/>
      <c r="NV30" s="181"/>
      <c r="NW30" s="181"/>
      <c r="NX30" s="181"/>
      <c r="NY30" s="181"/>
      <c r="NZ30" s="181"/>
      <c r="OA30" s="181"/>
      <c r="OB30" s="181"/>
      <c r="OC30" s="181"/>
      <c r="OD30" s="181"/>
      <c r="OE30" s="181"/>
      <c r="OF30" s="181"/>
      <c r="OG30" s="181"/>
      <c r="OH30" s="181"/>
      <c r="OI30" s="181"/>
      <c r="OJ30" s="181"/>
      <c r="OK30" s="181"/>
      <c r="OL30" s="181"/>
      <c r="OM30" s="181"/>
      <c r="ON30" s="181"/>
      <c r="OO30" s="181"/>
      <c r="OP30" s="181"/>
      <c r="OQ30" s="181"/>
      <c r="OR30" s="181"/>
      <c r="OS30" s="181"/>
      <c r="OT30" s="181"/>
      <c r="OU30" s="181"/>
      <c r="OV30" s="181"/>
      <c r="OW30" s="181"/>
      <c r="OX30" s="181"/>
      <c r="OY30" s="181"/>
      <c r="OZ30" s="181"/>
      <c r="PA30" s="181"/>
      <c r="PB30" s="181"/>
    </row>
    <row r="31" spans="1:418" s="188" customFormat="1" ht="18" customHeight="1">
      <c r="A31" s="181"/>
      <c r="B31" s="181"/>
      <c r="C31" s="190" t="s">
        <v>93</v>
      </c>
      <c r="D31" s="191"/>
      <c r="E31" s="191"/>
      <c r="F31" s="191"/>
      <c r="G31" s="191"/>
      <c r="H31" s="191"/>
      <c r="I31" s="191"/>
      <c r="J31" s="191"/>
      <c r="K31" s="191"/>
      <c r="L31" s="191"/>
      <c r="M31" s="181"/>
      <c r="N31" s="181"/>
      <c r="O31" s="181"/>
      <c r="P31" s="181"/>
      <c r="Q31" s="181"/>
      <c r="R31" s="181"/>
      <c r="S31" s="181"/>
      <c r="T31" s="181"/>
      <c r="U31" s="181"/>
      <c r="V31" s="181"/>
      <c r="W31" s="181"/>
      <c r="X31" s="187"/>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c r="IM31" s="181"/>
      <c r="IN31" s="181"/>
      <c r="IO31" s="181"/>
      <c r="IP31" s="181"/>
      <c r="IQ31" s="181"/>
      <c r="IR31" s="181"/>
      <c r="IS31" s="181"/>
      <c r="IT31" s="181"/>
      <c r="IU31" s="181"/>
      <c r="IV31" s="181"/>
      <c r="IW31" s="181"/>
      <c r="IX31" s="181"/>
      <c r="IY31" s="181"/>
      <c r="IZ31" s="181"/>
      <c r="JA31" s="181"/>
      <c r="JB31" s="181"/>
      <c r="JC31" s="181"/>
      <c r="JD31" s="181"/>
      <c r="JE31" s="181"/>
      <c r="JF31" s="181"/>
      <c r="JG31" s="181"/>
      <c r="JH31" s="181"/>
      <c r="JI31" s="181"/>
      <c r="JJ31" s="181"/>
      <c r="JK31" s="181"/>
      <c r="JL31" s="181"/>
      <c r="JM31" s="181"/>
      <c r="JN31" s="181"/>
      <c r="JO31" s="181"/>
      <c r="JP31" s="181"/>
      <c r="JQ31" s="181"/>
      <c r="JR31" s="181"/>
      <c r="JS31" s="181"/>
      <c r="JT31" s="181"/>
      <c r="JU31" s="181"/>
      <c r="JV31" s="181"/>
      <c r="JW31" s="181"/>
      <c r="JX31" s="181"/>
      <c r="JY31" s="181"/>
      <c r="JZ31" s="181"/>
      <c r="KA31" s="181"/>
      <c r="KB31" s="181"/>
      <c r="KC31" s="181"/>
      <c r="KD31" s="181"/>
      <c r="KE31" s="181"/>
      <c r="KF31" s="181"/>
      <c r="KG31" s="181"/>
      <c r="KH31" s="181"/>
      <c r="KI31" s="181"/>
      <c r="KJ31" s="181"/>
      <c r="KK31" s="181"/>
      <c r="KL31" s="181"/>
      <c r="KM31" s="181"/>
      <c r="KN31" s="181"/>
      <c r="KO31" s="181"/>
      <c r="KP31" s="181"/>
      <c r="KQ31" s="181"/>
      <c r="KR31" s="181"/>
      <c r="KS31" s="181"/>
      <c r="KT31" s="181"/>
      <c r="KU31" s="181"/>
      <c r="KV31" s="181"/>
      <c r="KW31" s="181"/>
      <c r="KX31" s="181"/>
      <c r="KY31" s="181"/>
      <c r="KZ31" s="181"/>
      <c r="LA31" s="181"/>
      <c r="LB31" s="181"/>
      <c r="LC31" s="181"/>
      <c r="LD31" s="181"/>
      <c r="LE31" s="181"/>
      <c r="LF31" s="181"/>
      <c r="LG31" s="181"/>
      <c r="LH31" s="181"/>
      <c r="LI31" s="181"/>
      <c r="LJ31" s="181"/>
      <c r="LK31" s="181"/>
      <c r="LL31" s="181"/>
      <c r="LM31" s="181"/>
      <c r="LN31" s="181"/>
      <c r="LO31" s="181"/>
      <c r="LP31" s="181"/>
      <c r="LQ31" s="181"/>
      <c r="LR31" s="181"/>
      <c r="LS31" s="181"/>
      <c r="LT31" s="181"/>
      <c r="LU31" s="181"/>
      <c r="LV31" s="181"/>
      <c r="LW31" s="181"/>
      <c r="LX31" s="181"/>
      <c r="LY31" s="181"/>
      <c r="LZ31" s="181"/>
      <c r="MA31" s="181"/>
      <c r="MB31" s="181"/>
      <c r="MC31" s="181"/>
      <c r="MD31" s="181"/>
      <c r="ME31" s="181"/>
      <c r="MF31" s="181"/>
      <c r="MG31" s="181"/>
      <c r="MH31" s="181"/>
      <c r="MI31" s="181"/>
      <c r="MJ31" s="181"/>
      <c r="MK31" s="181"/>
      <c r="ML31" s="181"/>
      <c r="MM31" s="181"/>
      <c r="MN31" s="181"/>
      <c r="MO31" s="181"/>
      <c r="MP31" s="181"/>
      <c r="MQ31" s="181"/>
      <c r="MR31" s="181"/>
      <c r="MS31" s="181"/>
      <c r="MT31" s="181"/>
      <c r="MU31" s="181"/>
      <c r="MV31" s="181"/>
      <c r="MW31" s="181"/>
      <c r="MX31" s="181"/>
      <c r="MY31" s="181"/>
      <c r="MZ31" s="181"/>
      <c r="NA31" s="181"/>
      <c r="NB31" s="181"/>
      <c r="NC31" s="181"/>
      <c r="ND31" s="181"/>
      <c r="NE31" s="181"/>
      <c r="NF31" s="181"/>
      <c r="NG31" s="181"/>
      <c r="NH31" s="181"/>
      <c r="NI31" s="181"/>
      <c r="NJ31" s="181"/>
      <c r="NK31" s="181"/>
      <c r="NL31" s="181"/>
      <c r="NM31" s="181"/>
      <c r="NN31" s="181"/>
      <c r="NO31" s="181"/>
      <c r="NP31" s="181"/>
      <c r="NQ31" s="181"/>
      <c r="NR31" s="181"/>
      <c r="NS31" s="181"/>
      <c r="NT31" s="181"/>
      <c r="NU31" s="181"/>
      <c r="NV31" s="181"/>
      <c r="NW31" s="181"/>
      <c r="NX31" s="181"/>
      <c r="NY31" s="181"/>
      <c r="NZ31" s="181"/>
      <c r="OA31" s="181"/>
      <c r="OB31" s="181"/>
      <c r="OC31" s="181"/>
      <c r="OD31" s="181"/>
      <c r="OE31" s="181"/>
      <c r="OF31" s="181"/>
      <c r="OG31" s="181"/>
      <c r="OH31" s="181"/>
      <c r="OI31" s="181"/>
      <c r="OJ31" s="181"/>
      <c r="OK31" s="181"/>
      <c r="OL31" s="181"/>
      <c r="OM31" s="181"/>
      <c r="ON31" s="181"/>
      <c r="OO31" s="181"/>
      <c r="OP31" s="181"/>
      <c r="OQ31" s="181"/>
      <c r="OR31" s="181"/>
      <c r="OS31" s="181"/>
      <c r="OT31" s="181"/>
      <c r="OU31" s="181"/>
      <c r="OV31" s="181"/>
      <c r="OW31" s="181"/>
      <c r="OX31" s="181"/>
      <c r="OY31" s="181"/>
      <c r="OZ31" s="181"/>
      <c r="PA31" s="181"/>
      <c r="PB31" s="181"/>
    </row>
    <row r="32" spans="1:418" s="188" customFormat="1" ht="18" customHeight="1">
      <c r="A32" s="97"/>
      <c r="B32" s="181"/>
      <c r="C32" s="184"/>
      <c r="D32" s="176"/>
      <c r="E32" s="176"/>
      <c r="F32" s="176"/>
      <c r="G32" s="176"/>
      <c r="H32" s="176"/>
      <c r="I32" s="176"/>
      <c r="J32" s="176"/>
      <c r="K32" s="100"/>
      <c r="L32" s="97"/>
      <c r="M32" s="97"/>
      <c r="N32" s="97"/>
      <c r="O32" s="97"/>
      <c r="P32" s="181"/>
      <c r="Q32" s="181"/>
      <c r="R32" s="181"/>
      <c r="S32" s="181"/>
      <c r="T32" s="181"/>
      <c r="U32" s="181"/>
      <c r="V32" s="181"/>
      <c r="W32" s="181"/>
      <c r="X32" s="187"/>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81"/>
      <c r="IP32" s="181"/>
      <c r="IQ32" s="181"/>
      <c r="IR32" s="181"/>
      <c r="IS32" s="181"/>
      <c r="IT32" s="181"/>
      <c r="IU32" s="181"/>
      <c r="IV32" s="181"/>
      <c r="IW32" s="181"/>
      <c r="IX32" s="181"/>
      <c r="IY32" s="181"/>
      <c r="IZ32" s="181"/>
      <c r="JA32" s="181"/>
      <c r="JB32" s="181"/>
      <c r="JC32" s="181"/>
      <c r="JD32" s="181"/>
      <c r="JE32" s="181"/>
      <c r="JF32" s="181"/>
      <c r="JG32" s="181"/>
      <c r="JH32" s="181"/>
      <c r="JI32" s="181"/>
      <c r="JJ32" s="181"/>
      <c r="JK32" s="181"/>
      <c r="JL32" s="181"/>
      <c r="JM32" s="181"/>
      <c r="JN32" s="181"/>
      <c r="JO32" s="181"/>
      <c r="JP32" s="181"/>
      <c r="JQ32" s="181"/>
      <c r="JR32" s="181"/>
      <c r="JS32" s="181"/>
      <c r="JT32" s="181"/>
      <c r="JU32" s="181"/>
      <c r="JV32" s="181"/>
      <c r="JW32" s="181"/>
      <c r="JX32" s="181"/>
      <c r="JY32" s="181"/>
      <c r="JZ32" s="181"/>
      <c r="KA32" s="181"/>
      <c r="KB32" s="181"/>
      <c r="KC32" s="181"/>
      <c r="KD32" s="181"/>
      <c r="KE32" s="181"/>
      <c r="KF32" s="181"/>
      <c r="KG32" s="181"/>
      <c r="KH32" s="181"/>
      <c r="KI32" s="181"/>
      <c r="KJ32" s="181"/>
      <c r="KK32" s="181"/>
      <c r="KL32" s="181"/>
      <c r="KM32" s="181"/>
      <c r="KN32" s="181"/>
      <c r="KO32" s="181"/>
      <c r="KP32" s="181"/>
      <c r="KQ32" s="181"/>
      <c r="KR32" s="181"/>
      <c r="KS32" s="181"/>
      <c r="KT32" s="181"/>
      <c r="KU32" s="181"/>
      <c r="KV32" s="181"/>
      <c r="KW32" s="181"/>
      <c r="KX32" s="181"/>
      <c r="KY32" s="181"/>
      <c r="KZ32" s="181"/>
      <c r="LA32" s="181"/>
      <c r="LB32" s="181"/>
      <c r="LC32" s="181"/>
      <c r="LD32" s="181"/>
      <c r="LE32" s="181"/>
      <c r="LF32" s="181"/>
      <c r="LG32" s="181"/>
      <c r="LH32" s="181"/>
      <c r="LI32" s="181"/>
      <c r="LJ32" s="181"/>
      <c r="LK32" s="181"/>
      <c r="LL32" s="181"/>
      <c r="LM32" s="181"/>
      <c r="LN32" s="181"/>
      <c r="LO32" s="181"/>
      <c r="LP32" s="181"/>
      <c r="LQ32" s="181"/>
      <c r="LR32" s="181"/>
      <c r="LS32" s="181"/>
      <c r="LT32" s="181"/>
      <c r="LU32" s="181"/>
      <c r="LV32" s="181"/>
      <c r="LW32" s="181"/>
      <c r="LX32" s="181"/>
      <c r="LY32" s="181"/>
      <c r="LZ32" s="181"/>
      <c r="MA32" s="181"/>
      <c r="MB32" s="181"/>
      <c r="MC32" s="181"/>
      <c r="MD32" s="181"/>
      <c r="ME32" s="181"/>
      <c r="MF32" s="181"/>
      <c r="MG32" s="181"/>
      <c r="MH32" s="181"/>
      <c r="MI32" s="181"/>
      <c r="MJ32" s="181"/>
      <c r="MK32" s="181"/>
      <c r="ML32" s="181"/>
      <c r="MM32" s="181"/>
      <c r="MN32" s="181"/>
      <c r="MO32" s="181"/>
      <c r="MP32" s="181"/>
      <c r="MQ32" s="181"/>
      <c r="MR32" s="181"/>
      <c r="MS32" s="181"/>
      <c r="MT32" s="181"/>
      <c r="MU32" s="181"/>
      <c r="MV32" s="181"/>
      <c r="MW32" s="181"/>
      <c r="MX32" s="181"/>
      <c r="MY32" s="181"/>
      <c r="MZ32" s="181"/>
      <c r="NA32" s="181"/>
      <c r="NB32" s="181"/>
      <c r="NC32" s="181"/>
      <c r="ND32" s="181"/>
      <c r="NE32" s="181"/>
      <c r="NF32" s="181"/>
      <c r="NG32" s="181"/>
      <c r="NH32" s="181"/>
      <c r="NI32" s="181"/>
      <c r="NJ32" s="181"/>
      <c r="NK32" s="181"/>
      <c r="NL32" s="181"/>
      <c r="NM32" s="181"/>
      <c r="NN32" s="181"/>
      <c r="NO32" s="181"/>
      <c r="NP32" s="181"/>
      <c r="NQ32" s="181"/>
      <c r="NR32" s="181"/>
      <c r="NS32" s="181"/>
      <c r="NT32" s="181"/>
      <c r="NU32" s="181"/>
      <c r="NV32" s="181"/>
      <c r="NW32" s="181"/>
      <c r="NX32" s="181"/>
      <c r="NY32" s="181"/>
      <c r="NZ32" s="181"/>
      <c r="OA32" s="181"/>
      <c r="OB32" s="181"/>
      <c r="OC32" s="181"/>
      <c r="OD32" s="181"/>
      <c r="OE32" s="181"/>
      <c r="OF32" s="181"/>
      <c r="OG32" s="181"/>
      <c r="OH32" s="181"/>
      <c r="OI32" s="181"/>
      <c r="OJ32" s="181"/>
      <c r="OK32" s="181"/>
      <c r="OL32" s="181"/>
      <c r="OM32" s="181"/>
      <c r="ON32" s="181"/>
      <c r="OO32" s="181"/>
      <c r="OP32" s="181"/>
      <c r="OQ32" s="181"/>
      <c r="OR32" s="181"/>
      <c r="OS32" s="181"/>
      <c r="OT32" s="181"/>
      <c r="OU32" s="181"/>
      <c r="OV32" s="181"/>
      <c r="OW32" s="181"/>
      <c r="OX32" s="181"/>
      <c r="OY32" s="181"/>
      <c r="OZ32" s="181"/>
      <c r="PA32" s="181"/>
      <c r="PB32" s="181"/>
    </row>
    <row r="33" spans="1:418" s="188" customFormat="1" ht="18" hidden="1" customHeight="1">
      <c r="A33" s="97"/>
      <c r="B33" s="181"/>
      <c r="C33" s="192"/>
      <c r="D33" s="186"/>
      <c r="E33" s="186"/>
      <c r="F33" s="186"/>
      <c r="G33" s="186"/>
      <c r="H33" s="186"/>
      <c r="I33" s="186"/>
      <c r="J33" s="186"/>
      <c r="K33" s="100"/>
      <c r="L33" s="97"/>
      <c r="M33" s="97"/>
      <c r="N33" s="97"/>
      <c r="O33" s="97"/>
      <c r="P33" s="181"/>
      <c r="Q33" s="181"/>
      <c r="R33" s="181"/>
      <c r="S33" s="181"/>
      <c r="T33" s="97"/>
      <c r="U33" s="97"/>
      <c r="V33" s="181"/>
      <c r="W33" s="181"/>
      <c r="X33" s="193"/>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c r="IM33" s="181"/>
      <c r="IN33" s="181"/>
      <c r="IO33" s="181"/>
      <c r="IP33" s="181"/>
      <c r="IQ33" s="181"/>
      <c r="IR33" s="181"/>
      <c r="IS33" s="181"/>
      <c r="IT33" s="181"/>
      <c r="IU33" s="181"/>
      <c r="IV33" s="181"/>
      <c r="IW33" s="181"/>
      <c r="IX33" s="181"/>
      <c r="IY33" s="181"/>
      <c r="IZ33" s="181"/>
      <c r="JA33" s="181"/>
      <c r="JB33" s="181"/>
      <c r="JC33" s="181"/>
      <c r="JD33" s="181"/>
      <c r="JE33" s="181"/>
      <c r="JF33" s="181"/>
      <c r="JG33" s="181"/>
      <c r="JH33" s="181"/>
      <c r="JI33" s="181"/>
      <c r="JJ33" s="181"/>
      <c r="JK33" s="181"/>
      <c r="JL33" s="181"/>
      <c r="JM33" s="181"/>
      <c r="JN33" s="181"/>
      <c r="JO33" s="181"/>
      <c r="JP33" s="181"/>
      <c r="JQ33" s="181"/>
      <c r="JR33" s="181"/>
      <c r="JS33" s="181"/>
      <c r="JT33" s="181"/>
      <c r="JU33" s="181"/>
      <c r="JV33" s="181"/>
      <c r="JW33" s="181"/>
      <c r="JX33" s="181"/>
      <c r="JY33" s="181"/>
      <c r="JZ33" s="181"/>
      <c r="KA33" s="181"/>
      <c r="KB33" s="181"/>
      <c r="KC33" s="181"/>
      <c r="KD33" s="181"/>
      <c r="KE33" s="181"/>
      <c r="KF33" s="181"/>
      <c r="KG33" s="181"/>
      <c r="KH33" s="181"/>
      <c r="KI33" s="181"/>
      <c r="KJ33" s="181"/>
      <c r="KK33" s="181"/>
      <c r="KL33" s="181"/>
      <c r="KM33" s="181"/>
      <c r="KN33" s="181"/>
      <c r="KO33" s="181"/>
      <c r="KP33" s="181"/>
      <c r="KQ33" s="181"/>
      <c r="KR33" s="181"/>
      <c r="KS33" s="181"/>
      <c r="KT33" s="181"/>
      <c r="KU33" s="181"/>
      <c r="KV33" s="181"/>
      <c r="KW33" s="181"/>
      <c r="KX33" s="181"/>
      <c r="KY33" s="181"/>
      <c r="KZ33" s="181"/>
      <c r="LA33" s="181"/>
      <c r="LB33" s="181"/>
      <c r="LC33" s="181"/>
      <c r="LD33" s="181"/>
      <c r="LE33" s="181"/>
      <c r="LF33" s="181"/>
      <c r="LG33" s="181"/>
      <c r="LH33" s="181"/>
      <c r="LI33" s="181"/>
      <c r="LJ33" s="181"/>
      <c r="LK33" s="181"/>
      <c r="LL33" s="181"/>
      <c r="LM33" s="181"/>
      <c r="LN33" s="181"/>
      <c r="LO33" s="181"/>
      <c r="LP33" s="181"/>
      <c r="LQ33" s="181"/>
      <c r="LR33" s="181"/>
      <c r="LS33" s="181"/>
      <c r="LT33" s="181"/>
      <c r="LU33" s="181"/>
      <c r="LV33" s="181"/>
      <c r="LW33" s="181"/>
      <c r="LX33" s="181"/>
      <c r="LY33" s="181"/>
      <c r="LZ33" s="181"/>
      <c r="MA33" s="181"/>
      <c r="MB33" s="181"/>
      <c r="MC33" s="181"/>
      <c r="MD33" s="181"/>
      <c r="ME33" s="181"/>
      <c r="MF33" s="181"/>
      <c r="MG33" s="181"/>
      <c r="MH33" s="181"/>
      <c r="MI33" s="181"/>
      <c r="MJ33" s="181"/>
      <c r="MK33" s="181"/>
      <c r="ML33" s="181"/>
      <c r="MM33" s="181"/>
      <c r="MN33" s="181"/>
      <c r="MO33" s="181"/>
      <c r="MP33" s="181"/>
      <c r="MQ33" s="181"/>
      <c r="MR33" s="181"/>
      <c r="MS33" s="181"/>
      <c r="MT33" s="181"/>
      <c r="MU33" s="181"/>
      <c r="MV33" s="181"/>
      <c r="MW33" s="181"/>
      <c r="MX33" s="181"/>
      <c r="MY33" s="181"/>
      <c r="MZ33" s="181"/>
      <c r="NA33" s="181"/>
      <c r="NB33" s="181"/>
      <c r="NC33" s="181"/>
      <c r="ND33" s="181"/>
      <c r="NE33" s="181"/>
      <c r="NF33" s="181"/>
      <c r="NG33" s="181"/>
      <c r="NH33" s="181"/>
      <c r="NI33" s="181"/>
      <c r="NJ33" s="181"/>
      <c r="NK33" s="181"/>
      <c r="NL33" s="181"/>
      <c r="NM33" s="181"/>
      <c r="NN33" s="181"/>
      <c r="NO33" s="181"/>
      <c r="NP33" s="181"/>
      <c r="NQ33" s="181"/>
      <c r="NR33" s="181"/>
      <c r="NS33" s="181"/>
      <c r="NT33" s="181"/>
      <c r="NU33" s="181"/>
      <c r="NV33" s="181"/>
      <c r="NW33" s="181"/>
      <c r="NX33" s="181"/>
      <c r="NY33" s="181"/>
      <c r="NZ33" s="181"/>
      <c r="OA33" s="181"/>
      <c r="OB33" s="181"/>
      <c r="OC33" s="181"/>
      <c r="OD33" s="181"/>
      <c r="OE33" s="181"/>
      <c r="OF33" s="181"/>
      <c r="OG33" s="181"/>
      <c r="OH33" s="181"/>
      <c r="OI33" s="181"/>
      <c r="OJ33" s="181"/>
      <c r="OK33" s="181"/>
      <c r="OL33" s="181"/>
      <c r="OM33" s="181"/>
      <c r="ON33" s="181"/>
      <c r="OO33" s="181"/>
      <c r="OP33" s="181"/>
      <c r="OQ33" s="181"/>
      <c r="OR33" s="181"/>
      <c r="OS33" s="181"/>
      <c r="OT33" s="181"/>
      <c r="OU33" s="181"/>
      <c r="OV33" s="181"/>
      <c r="OW33" s="181"/>
      <c r="OX33" s="181"/>
      <c r="OY33" s="181"/>
      <c r="OZ33" s="181"/>
      <c r="PA33" s="181"/>
      <c r="PB33" s="181"/>
    </row>
    <row r="34" spans="1:418" s="109" customFormat="1" ht="14.5" hidden="1" customHeight="1">
      <c r="A34" s="97"/>
      <c r="B34" s="97"/>
      <c r="C34" s="192"/>
      <c r="D34" s="186"/>
      <c r="E34" s="186"/>
      <c r="F34" s="186"/>
      <c r="G34" s="186"/>
      <c r="H34" s="186"/>
      <c r="I34" s="186"/>
      <c r="J34" s="186"/>
      <c r="K34" s="100"/>
      <c r="L34" s="97"/>
      <c r="M34" s="97"/>
      <c r="N34" s="97"/>
      <c r="O34" s="97"/>
      <c r="P34" s="97"/>
      <c r="Q34" s="97"/>
      <c r="R34" s="97"/>
      <c r="S34" s="97"/>
      <c r="T34" s="97"/>
      <c r="U34" s="97"/>
      <c r="V34" s="97"/>
      <c r="W34" s="97"/>
      <c r="X34" s="193"/>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c r="LX34" s="97"/>
      <c r="LY34" s="97"/>
      <c r="LZ34" s="97"/>
      <c r="MA34" s="97"/>
      <c r="MB34" s="97"/>
      <c r="MC34" s="97"/>
      <c r="MD34" s="97"/>
      <c r="ME34" s="97"/>
      <c r="MF34" s="97"/>
      <c r="MG34" s="97"/>
      <c r="MH34" s="97"/>
      <c r="MI34" s="97"/>
      <c r="MJ34" s="97"/>
      <c r="MK34" s="97"/>
      <c r="ML34" s="97"/>
      <c r="MM34" s="97"/>
      <c r="MN34" s="97"/>
      <c r="MO34" s="97"/>
      <c r="MP34" s="97"/>
      <c r="MQ34" s="97"/>
      <c r="MR34" s="97"/>
      <c r="MS34" s="97"/>
      <c r="MT34" s="97"/>
      <c r="MU34" s="97"/>
      <c r="MV34" s="97"/>
      <c r="MW34" s="97"/>
      <c r="MX34" s="97"/>
      <c r="MY34" s="97"/>
      <c r="MZ34" s="97"/>
      <c r="NA34" s="97"/>
      <c r="NB34" s="97"/>
      <c r="NC34" s="97"/>
      <c r="ND34" s="97"/>
      <c r="NE34" s="97"/>
      <c r="NF34" s="97"/>
      <c r="NG34" s="97"/>
      <c r="NH34" s="97"/>
      <c r="NI34" s="97"/>
      <c r="NJ34" s="97"/>
      <c r="NK34" s="97"/>
      <c r="NL34" s="97"/>
      <c r="NM34" s="97"/>
      <c r="NN34" s="97"/>
      <c r="NO34" s="97"/>
      <c r="NP34" s="97"/>
      <c r="NQ34" s="97"/>
      <c r="NR34" s="97"/>
      <c r="NS34" s="97"/>
      <c r="NT34" s="97"/>
      <c r="NU34" s="97"/>
      <c r="NV34" s="97"/>
      <c r="NW34" s="97"/>
      <c r="NX34" s="97"/>
      <c r="NY34" s="97"/>
      <c r="NZ34" s="97"/>
      <c r="OA34" s="97"/>
      <c r="OB34" s="97"/>
      <c r="OC34" s="97"/>
      <c r="OD34" s="97"/>
      <c r="OE34" s="97"/>
      <c r="OF34" s="97"/>
      <c r="OG34" s="97"/>
      <c r="OH34" s="97"/>
      <c r="OI34" s="97"/>
      <c r="OJ34" s="97"/>
      <c r="OK34" s="97"/>
      <c r="OL34" s="97"/>
      <c r="OM34" s="97"/>
      <c r="ON34" s="97"/>
      <c r="OO34" s="97"/>
      <c r="OP34" s="97"/>
      <c r="OQ34" s="97"/>
      <c r="OR34" s="97"/>
      <c r="OS34" s="97"/>
      <c r="OT34" s="97"/>
      <c r="OU34" s="97"/>
      <c r="OV34" s="97"/>
      <c r="OW34" s="97"/>
      <c r="OX34" s="97"/>
      <c r="OY34" s="97"/>
      <c r="OZ34" s="97"/>
      <c r="PA34" s="97"/>
      <c r="PB34" s="97"/>
    </row>
    <row r="35" spans="1:418" s="109" customFormat="1" ht="45" hidden="1" customHeight="1">
      <c r="A35" s="97"/>
      <c r="B35" s="97"/>
      <c r="C35" s="194"/>
      <c r="D35" s="195"/>
      <c r="E35" s="195"/>
      <c r="F35" s="195"/>
      <c r="G35" s="195"/>
      <c r="H35" s="195"/>
      <c r="I35" s="195"/>
      <c r="J35" s="195"/>
      <c r="K35" s="100"/>
      <c r="L35" s="97"/>
      <c r="M35" s="97"/>
      <c r="N35" s="97"/>
      <c r="O35" s="97"/>
      <c r="P35" s="97"/>
      <c r="Q35" s="97"/>
      <c r="R35" s="97"/>
      <c r="S35" s="97"/>
      <c r="T35" s="97"/>
      <c r="U35" s="97"/>
      <c r="V35" s="97"/>
      <c r="W35" s="97"/>
      <c r="X35" s="193"/>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row>
    <row r="36" spans="1:418" s="109" customFormat="1" ht="14.5" hidden="1" customHeight="1">
      <c r="A36" s="97"/>
      <c r="B36" s="97"/>
      <c r="C36" s="100"/>
      <c r="D36" s="176"/>
      <c r="E36" s="176"/>
      <c r="F36" s="176"/>
      <c r="G36" s="176"/>
      <c r="H36" s="176"/>
      <c r="I36" s="176"/>
      <c r="J36" s="176"/>
      <c r="K36" s="100"/>
      <c r="L36" s="97"/>
      <c r="M36" s="97"/>
      <c r="N36" s="97"/>
      <c r="O36" s="97"/>
      <c r="P36" s="97"/>
      <c r="Q36" s="97"/>
      <c r="R36" s="97"/>
      <c r="S36" s="97"/>
      <c r="T36" s="97"/>
      <c r="U36" s="97"/>
      <c r="V36" s="97"/>
      <c r="W36" s="97"/>
      <c r="X36" s="193"/>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c r="IX36" s="97"/>
      <c r="IY36" s="97"/>
      <c r="IZ36" s="97"/>
      <c r="JA36" s="97"/>
      <c r="JB36" s="97"/>
      <c r="JC36" s="97"/>
      <c r="JD36" s="97"/>
      <c r="JE36" s="97"/>
      <c r="JF36" s="97"/>
      <c r="JG36" s="97"/>
      <c r="JH36" s="97"/>
      <c r="JI36" s="97"/>
      <c r="JJ36" s="97"/>
      <c r="JK36" s="97"/>
      <c r="JL36" s="97"/>
      <c r="JM36" s="97"/>
      <c r="JN36" s="97"/>
      <c r="JO36" s="97"/>
      <c r="JP36" s="97"/>
      <c r="JQ36" s="97"/>
      <c r="JR36" s="97"/>
      <c r="JS36" s="97"/>
      <c r="JT36" s="97"/>
      <c r="JU36" s="97"/>
      <c r="JV36" s="97"/>
      <c r="JW36" s="97"/>
      <c r="JX36" s="97"/>
      <c r="JY36" s="97"/>
      <c r="JZ36" s="97"/>
      <c r="KA36" s="97"/>
      <c r="KB36" s="97"/>
      <c r="KC36" s="97"/>
      <c r="KD36" s="97"/>
      <c r="KE36" s="97"/>
      <c r="KF36" s="97"/>
      <c r="KG36" s="97"/>
      <c r="KH36" s="97"/>
      <c r="KI36" s="97"/>
      <c r="KJ36" s="97"/>
      <c r="KK36" s="97"/>
      <c r="KL36" s="97"/>
      <c r="KM36" s="97"/>
      <c r="KN36" s="97"/>
      <c r="KO36" s="97"/>
      <c r="KP36" s="97"/>
      <c r="KQ36" s="97"/>
      <c r="KR36" s="97"/>
      <c r="KS36" s="97"/>
      <c r="KT36" s="97"/>
      <c r="KU36" s="97"/>
      <c r="KV36" s="97"/>
      <c r="KW36" s="97"/>
      <c r="KX36" s="97"/>
      <c r="KY36" s="97"/>
      <c r="KZ36" s="97"/>
      <c r="LA36" s="97"/>
      <c r="LB36" s="97"/>
      <c r="LC36" s="97"/>
      <c r="LD36" s="97"/>
      <c r="LE36" s="97"/>
      <c r="LF36" s="97"/>
      <c r="LG36" s="97"/>
      <c r="LH36" s="97"/>
      <c r="LI36" s="97"/>
      <c r="LJ36" s="97"/>
      <c r="LK36" s="97"/>
      <c r="LL36" s="97"/>
      <c r="LM36" s="97"/>
      <c r="LN36" s="97"/>
      <c r="LO36" s="97"/>
      <c r="LP36" s="97"/>
      <c r="LQ36" s="97"/>
      <c r="LR36" s="97"/>
      <c r="LS36" s="97"/>
      <c r="LT36" s="97"/>
      <c r="LU36" s="97"/>
      <c r="LV36" s="97"/>
      <c r="LW36" s="97"/>
      <c r="LX36" s="97"/>
      <c r="LY36" s="97"/>
      <c r="LZ36" s="97"/>
      <c r="MA36" s="97"/>
      <c r="MB36" s="97"/>
      <c r="MC36" s="97"/>
      <c r="MD36" s="97"/>
      <c r="ME36" s="97"/>
      <c r="MF36" s="97"/>
      <c r="MG36" s="97"/>
      <c r="MH36" s="97"/>
      <c r="MI36" s="97"/>
      <c r="MJ36" s="97"/>
      <c r="MK36" s="97"/>
      <c r="ML36" s="97"/>
      <c r="MM36" s="97"/>
      <c r="MN36" s="97"/>
      <c r="MO36" s="97"/>
      <c r="MP36" s="97"/>
      <c r="MQ36" s="97"/>
      <c r="MR36" s="97"/>
      <c r="MS36" s="97"/>
      <c r="MT36" s="97"/>
      <c r="MU36" s="97"/>
      <c r="MV36" s="97"/>
      <c r="MW36" s="97"/>
      <c r="MX36" s="97"/>
      <c r="MY36" s="97"/>
      <c r="MZ36" s="97"/>
      <c r="NA36" s="97"/>
      <c r="NB36" s="97"/>
      <c r="NC36" s="97"/>
      <c r="ND36" s="97"/>
      <c r="NE36" s="97"/>
      <c r="NF36" s="97"/>
      <c r="NG36" s="97"/>
      <c r="NH36" s="97"/>
      <c r="NI36" s="97"/>
      <c r="NJ36" s="97"/>
      <c r="NK36" s="97"/>
      <c r="NL36" s="97"/>
      <c r="NM36" s="97"/>
      <c r="NN36" s="97"/>
      <c r="NO36" s="97"/>
      <c r="NP36" s="97"/>
      <c r="NQ36" s="97"/>
      <c r="NR36" s="97"/>
      <c r="NS36" s="97"/>
      <c r="NT36" s="97"/>
      <c r="NU36" s="97"/>
      <c r="NV36" s="97"/>
      <c r="NW36" s="97"/>
      <c r="NX36" s="97"/>
      <c r="NY36" s="97"/>
      <c r="NZ36" s="97"/>
      <c r="OA36" s="97"/>
      <c r="OB36" s="97"/>
      <c r="OC36" s="97"/>
      <c r="OD36" s="97"/>
      <c r="OE36" s="97"/>
      <c r="OF36" s="97"/>
      <c r="OG36" s="97"/>
      <c r="OH36" s="97"/>
      <c r="OI36" s="97"/>
      <c r="OJ36" s="97"/>
      <c r="OK36" s="97"/>
      <c r="OL36" s="97"/>
      <c r="OM36" s="97"/>
      <c r="ON36" s="97"/>
      <c r="OO36" s="97"/>
      <c r="OP36" s="97"/>
      <c r="OQ36" s="97"/>
      <c r="OR36" s="97"/>
      <c r="OS36" s="97"/>
      <c r="OT36" s="97"/>
      <c r="OU36" s="97"/>
      <c r="OV36" s="97"/>
      <c r="OW36" s="97"/>
      <c r="OX36" s="97"/>
      <c r="OY36" s="97"/>
      <c r="OZ36" s="97"/>
      <c r="PA36" s="97"/>
      <c r="PB36" s="97"/>
    </row>
    <row r="37" spans="1:418" s="109" customFormat="1" ht="14" hidden="1">
      <c r="A37" s="97"/>
      <c r="B37" s="97"/>
      <c r="C37" s="100"/>
      <c r="D37" s="176"/>
      <c r="E37" s="176"/>
      <c r="F37" s="176"/>
      <c r="G37" s="176"/>
      <c r="H37" s="176"/>
      <c r="I37" s="176"/>
      <c r="J37" s="176"/>
      <c r="K37" s="100"/>
      <c r="L37" s="97"/>
      <c r="M37" s="97"/>
      <c r="N37" s="97"/>
      <c r="O37" s="97"/>
      <c r="P37" s="97"/>
      <c r="Q37" s="97"/>
      <c r="R37" s="97"/>
      <c r="S37" s="97"/>
      <c r="T37" s="97"/>
      <c r="U37" s="97"/>
      <c r="V37" s="97"/>
      <c r="W37" s="97"/>
      <c r="X37" s="193"/>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c r="IW37" s="97"/>
      <c r="IX37" s="97"/>
      <c r="IY37" s="97"/>
      <c r="IZ37" s="97"/>
      <c r="JA37" s="97"/>
      <c r="JB37" s="97"/>
      <c r="JC37" s="97"/>
      <c r="JD37" s="97"/>
      <c r="JE37" s="97"/>
      <c r="JF37" s="97"/>
      <c r="JG37" s="97"/>
      <c r="JH37" s="97"/>
      <c r="JI37" s="97"/>
      <c r="JJ37" s="97"/>
      <c r="JK37" s="97"/>
      <c r="JL37" s="97"/>
      <c r="JM37" s="97"/>
      <c r="JN37" s="97"/>
      <c r="JO37" s="97"/>
      <c r="JP37" s="97"/>
      <c r="JQ37" s="97"/>
      <c r="JR37" s="97"/>
      <c r="JS37" s="97"/>
      <c r="JT37" s="97"/>
      <c r="JU37" s="97"/>
      <c r="JV37" s="97"/>
      <c r="JW37" s="97"/>
      <c r="JX37" s="97"/>
      <c r="JY37" s="97"/>
      <c r="JZ37" s="97"/>
      <c r="KA37" s="97"/>
      <c r="KB37" s="97"/>
      <c r="KC37" s="97"/>
      <c r="KD37" s="97"/>
      <c r="KE37" s="97"/>
      <c r="KF37" s="97"/>
      <c r="KG37" s="97"/>
      <c r="KH37" s="97"/>
      <c r="KI37" s="97"/>
      <c r="KJ37" s="97"/>
      <c r="KK37" s="97"/>
      <c r="KL37" s="97"/>
      <c r="KM37" s="97"/>
      <c r="KN37" s="97"/>
      <c r="KO37" s="97"/>
      <c r="KP37" s="97"/>
      <c r="KQ37" s="97"/>
      <c r="KR37" s="97"/>
      <c r="KS37" s="97"/>
      <c r="KT37" s="97"/>
      <c r="KU37" s="97"/>
      <c r="KV37" s="97"/>
      <c r="KW37" s="97"/>
      <c r="KX37" s="97"/>
      <c r="KY37" s="97"/>
      <c r="KZ37" s="97"/>
      <c r="LA37" s="97"/>
      <c r="LB37" s="97"/>
      <c r="LC37" s="97"/>
      <c r="LD37" s="97"/>
      <c r="LE37" s="97"/>
      <c r="LF37" s="97"/>
      <c r="LG37" s="97"/>
      <c r="LH37" s="97"/>
      <c r="LI37" s="97"/>
      <c r="LJ37" s="97"/>
      <c r="LK37" s="97"/>
      <c r="LL37" s="97"/>
      <c r="LM37" s="97"/>
      <c r="LN37" s="97"/>
      <c r="LO37" s="97"/>
      <c r="LP37" s="97"/>
      <c r="LQ37" s="97"/>
      <c r="LR37" s="97"/>
      <c r="LS37" s="97"/>
      <c r="LT37" s="97"/>
      <c r="LU37" s="97"/>
      <c r="LV37" s="97"/>
      <c r="LW37" s="97"/>
      <c r="LX37" s="97"/>
      <c r="LY37" s="97"/>
      <c r="LZ37" s="97"/>
      <c r="MA37" s="97"/>
      <c r="MB37" s="97"/>
      <c r="MC37" s="97"/>
      <c r="MD37" s="97"/>
      <c r="ME37" s="97"/>
      <c r="MF37" s="97"/>
      <c r="MG37" s="97"/>
      <c r="MH37" s="97"/>
      <c r="MI37" s="97"/>
      <c r="MJ37" s="97"/>
      <c r="MK37" s="97"/>
      <c r="ML37" s="97"/>
      <c r="MM37" s="97"/>
      <c r="MN37" s="97"/>
      <c r="MO37" s="97"/>
      <c r="MP37" s="97"/>
      <c r="MQ37" s="97"/>
      <c r="MR37" s="97"/>
      <c r="MS37" s="97"/>
      <c r="MT37" s="97"/>
      <c r="MU37" s="97"/>
      <c r="MV37" s="97"/>
      <c r="MW37" s="97"/>
      <c r="MX37" s="97"/>
      <c r="MY37" s="97"/>
      <c r="MZ37" s="97"/>
      <c r="NA37" s="97"/>
      <c r="NB37" s="97"/>
      <c r="NC37" s="97"/>
      <c r="ND37" s="97"/>
      <c r="NE37" s="97"/>
      <c r="NF37" s="97"/>
      <c r="NG37" s="97"/>
      <c r="NH37" s="97"/>
      <c r="NI37" s="97"/>
      <c r="NJ37" s="97"/>
      <c r="NK37" s="97"/>
      <c r="NL37" s="97"/>
      <c r="NM37" s="97"/>
      <c r="NN37" s="97"/>
      <c r="NO37" s="97"/>
      <c r="NP37" s="97"/>
      <c r="NQ37" s="97"/>
      <c r="NR37" s="97"/>
      <c r="NS37" s="97"/>
      <c r="NT37" s="97"/>
      <c r="NU37" s="97"/>
      <c r="NV37" s="97"/>
      <c r="NW37" s="97"/>
      <c r="NX37" s="97"/>
      <c r="NY37" s="97"/>
      <c r="NZ37" s="97"/>
      <c r="OA37" s="97"/>
      <c r="OB37" s="97"/>
      <c r="OC37" s="97"/>
      <c r="OD37" s="97"/>
      <c r="OE37" s="97"/>
      <c r="OF37" s="97"/>
      <c r="OG37" s="97"/>
      <c r="OH37" s="97"/>
      <c r="OI37" s="97"/>
      <c r="OJ37" s="97"/>
      <c r="OK37" s="97"/>
      <c r="OL37" s="97"/>
      <c r="OM37" s="97"/>
      <c r="ON37" s="97"/>
      <c r="OO37" s="97"/>
      <c r="OP37" s="97"/>
      <c r="OQ37" s="97"/>
      <c r="OR37" s="97"/>
      <c r="OS37" s="97"/>
      <c r="OT37" s="97"/>
      <c r="OU37" s="97"/>
      <c r="OV37" s="97"/>
      <c r="OW37" s="97"/>
      <c r="OX37" s="97"/>
      <c r="OY37" s="97"/>
      <c r="OZ37" s="97"/>
      <c r="PA37" s="97"/>
      <c r="PB37" s="97"/>
    </row>
    <row r="38" spans="1:418" s="109" customFormat="1" ht="14" hidden="1">
      <c r="A38" s="97"/>
      <c r="B38" s="97"/>
      <c r="C38" s="100"/>
      <c r="D38" s="176"/>
      <c r="E38" s="176"/>
      <c r="F38" s="176"/>
      <c r="G38" s="176"/>
      <c r="H38" s="176"/>
      <c r="I38" s="176"/>
      <c r="J38" s="176"/>
      <c r="K38" s="100"/>
      <c r="L38" s="97"/>
      <c r="M38" s="97"/>
      <c r="N38" s="97"/>
      <c r="O38" s="97"/>
      <c r="P38" s="97"/>
      <c r="Q38" s="97"/>
      <c r="R38" s="97"/>
      <c r="S38" s="97"/>
      <c r="T38" s="97"/>
      <c r="U38" s="97"/>
      <c r="V38" s="97"/>
      <c r="W38" s="97"/>
      <c r="X38" s="193"/>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c r="IW38" s="97"/>
      <c r="IX38" s="97"/>
      <c r="IY38" s="97"/>
      <c r="IZ38" s="97"/>
      <c r="JA38" s="97"/>
      <c r="JB38" s="97"/>
      <c r="JC38" s="97"/>
      <c r="JD38" s="97"/>
      <c r="JE38" s="97"/>
      <c r="JF38" s="97"/>
      <c r="JG38" s="97"/>
      <c r="JH38" s="97"/>
      <c r="JI38" s="97"/>
      <c r="JJ38" s="97"/>
      <c r="JK38" s="97"/>
      <c r="JL38" s="97"/>
      <c r="JM38" s="97"/>
      <c r="JN38" s="97"/>
      <c r="JO38" s="97"/>
      <c r="JP38" s="97"/>
      <c r="JQ38" s="97"/>
      <c r="JR38" s="97"/>
      <c r="JS38" s="97"/>
      <c r="JT38" s="97"/>
      <c r="JU38" s="97"/>
      <c r="JV38" s="97"/>
      <c r="JW38" s="97"/>
      <c r="JX38" s="97"/>
      <c r="JY38" s="97"/>
      <c r="JZ38" s="97"/>
      <c r="KA38" s="97"/>
      <c r="KB38" s="97"/>
      <c r="KC38" s="97"/>
      <c r="KD38" s="97"/>
      <c r="KE38" s="97"/>
      <c r="KF38" s="97"/>
      <c r="KG38" s="97"/>
      <c r="KH38" s="97"/>
      <c r="KI38" s="97"/>
      <c r="KJ38" s="97"/>
      <c r="KK38" s="97"/>
      <c r="KL38" s="97"/>
      <c r="KM38" s="97"/>
      <c r="KN38" s="97"/>
      <c r="KO38" s="97"/>
      <c r="KP38" s="97"/>
      <c r="KQ38" s="97"/>
      <c r="KR38" s="97"/>
      <c r="KS38" s="97"/>
      <c r="KT38" s="97"/>
      <c r="KU38" s="97"/>
      <c r="KV38" s="97"/>
      <c r="KW38" s="97"/>
      <c r="KX38" s="97"/>
      <c r="KY38" s="97"/>
      <c r="KZ38" s="97"/>
      <c r="LA38" s="97"/>
      <c r="LB38" s="97"/>
      <c r="LC38" s="97"/>
      <c r="LD38" s="97"/>
      <c r="LE38" s="97"/>
      <c r="LF38" s="97"/>
      <c r="LG38" s="97"/>
      <c r="LH38" s="97"/>
      <c r="LI38" s="97"/>
      <c r="LJ38" s="97"/>
      <c r="LK38" s="97"/>
      <c r="LL38" s="97"/>
      <c r="LM38" s="97"/>
      <c r="LN38" s="97"/>
      <c r="LO38" s="97"/>
      <c r="LP38" s="97"/>
      <c r="LQ38" s="97"/>
      <c r="LR38" s="97"/>
      <c r="LS38" s="97"/>
      <c r="LT38" s="97"/>
      <c r="LU38" s="97"/>
      <c r="LV38" s="97"/>
      <c r="LW38" s="97"/>
      <c r="LX38" s="97"/>
      <c r="LY38" s="97"/>
      <c r="LZ38" s="97"/>
      <c r="MA38" s="97"/>
      <c r="MB38" s="97"/>
      <c r="MC38" s="97"/>
      <c r="MD38" s="97"/>
      <c r="ME38" s="97"/>
      <c r="MF38" s="97"/>
      <c r="MG38" s="97"/>
      <c r="MH38" s="97"/>
      <c r="MI38" s="97"/>
      <c r="MJ38" s="97"/>
      <c r="MK38" s="97"/>
      <c r="ML38" s="97"/>
      <c r="MM38" s="97"/>
      <c r="MN38" s="97"/>
      <c r="MO38" s="97"/>
      <c r="MP38" s="97"/>
      <c r="MQ38" s="97"/>
      <c r="MR38" s="97"/>
      <c r="MS38" s="97"/>
      <c r="MT38" s="97"/>
      <c r="MU38" s="97"/>
      <c r="MV38" s="97"/>
      <c r="MW38" s="97"/>
      <c r="MX38" s="97"/>
      <c r="MY38" s="97"/>
      <c r="MZ38" s="97"/>
      <c r="NA38" s="97"/>
      <c r="NB38" s="97"/>
      <c r="NC38" s="97"/>
      <c r="ND38" s="97"/>
      <c r="NE38" s="97"/>
      <c r="NF38" s="97"/>
      <c r="NG38" s="97"/>
      <c r="NH38" s="97"/>
      <c r="NI38" s="97"/>
      <c r="NJ38" s="97"/>
      <c r="NK38" s="97"/>
      <c r="NL38" s="97"/>
      <c r="NM38" s="97"/>
      <c r="NN38" s="97"/>
      <c r="NO38" s="97"/>
      <c r="NP38" s="97"/>
      <c r="NQ38" s="97"/>
      <c r="NR38" s="97"/>
      <c r="NS38" s="97"/>
      <c r="NT38" s="97"/>
      <c r="NU38" s="97"/>
      <c r="NV38" s="97"/>
      <c r="NW38" s="97"/>
      <c r="NX38" s="97"/>
      <c r="NY38" s="97"/>
      <c r="NZ38" s="97"/>
      <c r="OA38" s="97"/>
      <c r="OB38" s="97"/>
      <c r="OC38" s="97"/>
      <c r="OD38" s="97"/>
      <c r="OE38" s="97"/>
      <c r="OF38" s="97"/>
      <c r="OG38" s="97"/>
      <c r="OH38" s="97"/>
      <c r="OI38" s="97"/>
      <c r="OJ38" s="97"/>
      <c r="OK38" s="97"/>
      <c r="OL38" s="97"/>
      <c r="OM38" s="97"/>
      <c r="ON38" s="97"/>
      <c r="OO38" s="97"/>
      <c r="OP38" s="97"/>
      <c r="OQ38" s="97"/>
      <c r="OR38" s="97"/>
      <c r="OS38" s="97"/>
      <c r="OT38" s="97"/>
      <c r="OU38" s="97"/>
      <c r="OV38" s="97"/>
      <c r="OW38" s="97"/>
      <c r="OX38" s="97"/>
      <c r="OY38" s="97"/>
      <c r="OZ38" s="97"/>
      <c r="PA38" s="97"/>
      <c r="PB38" s="97"/>
    </row>
    <row r="39" spans="1:418" s="109" customFormat="1" ht="14" hidden="1">
      <c r="A39" s="97"/>
      <c r="B39" s="97"/>
      <c r="C39" s="100"/>
      <c r="D39" s="176"/>
      <c r="E39" s="176"/>
      <c r="F39" s="176"/>
      <c r="G39" s="176"/>
      <c r="H39" s="176"/>
      <c r="I39" s="176"/>
      <c r="J39" s="176"/>
      <c r="K39" s="100"/>
      <c r="L39" s="97"/>
      <c r="M39" s="97"/>
      <c r="N39" s="97"/>
      <c r="O39" s="97"/>
      <c r="P39" s="97"/>
      <c r="Q39" s="97"/>
      <c r="R39" s="97"/>
      <c r="S39" s="97"/>
      <c r="T39" s="97"/>
      <c r="U39" s="97"/>
      <c r="V39" s="97"/>
      <c r="W39" s="97"/>
      <c r="X39" s="193"/>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c r="IU39" s="97"/>
      <c r="IV39" s="97"/>
      <c r="IW39" s="97"/>
      <c r="IX39" s="97"/>
      <c r="IY39" s="97"/>
      <c r="IZ39" s="97"/>
      <c r="JA39" s="97"/>
      <c r="JB39" s="97"/>
      <c r="JC39" s="97"/>
      <c r="JD39" s="97"/>
      <c r="JE39" s="97"/>
      <c r="JF39" s="97"/>
      <c r="JG39" s="97"/>
      <c r="JH39" s="97"/>
      <c r="JI39" s="97"/>
      <c r="JJ39" s="97"/>
      <c r="JK39" s="97"/>
      <c r="JL39" s="97"/>
      <c r="JM39" s="97"/>
      <c r="JN39" s="97"/>
      <c r="JO39" s="97"/>
      <c r="JP39" s="97"/>
      <c r="JQ39" s="97"/>
      <c r="JR39" s="97"/>
      <c r="JS39" s="97"/>
      <c r="JT39" s="97"/>
      <c r="JU39" s="97"/>
      <c r="JV39" s="97"/>
      <c r="JW39" s="97"/>
      <c r="JX39" s="97"/>
      <c r="JY39" s="97"/>
      <c r="JZ39" s="97"/>
      <c r="KA39" s="97"/>
      <c r="KB39" s="97"/>
      <c r="KC39" s="97"/>
      <c r="KD39" s="97"/>
      <c r="KE39" s="97"/>
      <c r="KF39" s="97"/>
      <c r="KG39" s="97"/>
      <c r="KH39" s="97"/>
      <c r="KI39" s="97"/>
      <c r="KJ39" s="97"/>
      <c r="KK39" s="97"/>
      <c r="KL39" s="97"/>
      <c r="KM39" s="97"/>
      <c r="KN39" s="97"/>
      <c r="KO39" s="97"/>
      <c r="KP39" s="97"/>
      <c r="KQ39" s="97"/>
      <c r="KR39" s="97"/>
      <c r="KS39" s="97"/>
      <c r="KT39" s="97"/>
      <c r="KU39" s="97"/>
      <c r="KV39" s="97"/>
      <c r="KW39" s="97"/>
      <c r="KX39" s="97"/>
      <c r="KY39" s="97"/>
      <c r="KZ39" s="97"/>
      <c r="LA39" s="97"/>
      <c r="LB39" s="97"/>
      <c r="LC39" s="97"/>
      <c r="LD39" s="97"/>
      <c r="LE39" s="97"/>
      <c r="LF39" s="97"/>
      <c r="LG39" s="97"/>
      <c r="LH39" s="97"/>
      <c r="LI39" s="97"/>
      <c r="LJ39" s="97"/>
      <c r="LK39" s="97"/>
      <c r="LL39" s="97"/>
      <c r="LM39" s="97"/>
      <c r="LN39" s="97"/>
      <c r="LO39" s="97"/>
      <c r="LP39" s="97"/>
      <c r="LQ39" s="97"/>
      <c r="LR39" s="97"/>
      <c r="LS39" s="97"/>
      <c r="LT39" s="97"/>
      <c r="LU39" s="97"/>
      <c r="LV39" s="97"/>
      <c r="LW39" s="97"/>
      <c r="LX39" s="97"/>
      <c r="LY39" s="97"/>
      <c r="LZ39" s="97"/>
      <c r="MA39" s="97"/>
      <c r="MB39" s="97"/>
      <c r="MC39" s="97"/>
      <c r="MD39" s="97"/>
      <c r="ME39" s="97"/>
      <c r="MF39" s="97"/>
      <c r="MG39" s="97"/>
      <c r="MH39" s="97"/>
      <c r="MI39" s="97"/>
      <c r="MJ39" s="97"/>
      <c r="MK39" s="97"/>
      <c r="ML39" s="97"/>
      <c r="MM39" s="97"/>
      <c r="MN39" s="97"/>
      <c r="MO39" s="97"/>
      <c r="MP39" s="97"/>
      <c r="MQ39" s="97"/>
      <c r="MR39" s="97"/>
      <c r="MS39" s="97"/>
      <c r="MT39" s="97"/>
      <c r="MU39" s="97"/>
      <c r="MV39" s="97"/>
      <c r="MW39" s="97"/>
      <c r="MX39" s="97"/>
      <c r="MY39" s="97"/>
      <c r="MZ39" s="97"/>
      <c r="NA39" s="97"/>
      <c r="NB39" s="97"/>
      <c r="NC39" s="97"/>
      <c r="ND39" s="97"/>
      <c r="NE39" s="97"/>
      <c r="NF39" s="97"/>
      <c r="NG39" s="97"/>
      <c r="NH39" s="97"/>
      <c r="NI39" s="97"/>
      <c r="NJ39" s="97"/>
      <c r="NK39" s="97"/>
      <c r="NL39" s="97"/>
      <c r="NM39" s="97"/>
      <c r="NN39" s="97"/>
      <c r="NO39" s="97"/>
      <c r="NP39" s="97"/>
      <c r="NQ39" s="97"/>
      <c r="NR39" s="97"/>
      <c r="NS39" s="97"/>
      <c r="NT39" s="97"/>
      <c r="NU39" s="97"/>
      <c r="NV39" s="97"/>
      <c r="NW39" s="97"/>
      <c r="NX39" s="97"/>
      <c r="NY39" s="97"/>
      <c r="NZ39" s="97"/>
      <c r="OA39" s="97"/>
      <c r="OB39" s="97"/>
      <c r="OC39" s="97"/>
      <c r="OD39" s="97"/>
      <c r="OE39" s="97"/>
      <c r="OF39" s="97"/>
      <c r="OG39" s="97"/>
      <c r="OH39" s="97"/>
      <c r="OI39" s="97"/>
      <c r="OJ39" s="97"/>
      <c r="OK39" s="97"/>
      <c r="OL39" s="97"/>
      <c r="OM39" s="97"/>
      <c r="ON39" s="97"/>
      <c r="OO39" s="97"/>
      <c r="OP39" s="97"/>
      <c r="OQ39" s="97"/>
      <c r="OR39" s="97"/>
      <c r="OS39" s="97"/>
      <c r="OT39" s="97"/>
      <c r="OU39" s="97"/>
      <c r="OV39" s="97"/>
      <c r="OW39" s="97"/>
      <c r="OX39" s="97"/>
      <c r="OY39" s="97"/>
      <c r="OZ39" s="97"/>
      <c r="PA39" s="97"/>
      <c r="PB39" s="97"/>
    </row>
    <row r="40" spans="1:418" s="109" customFormat="1" ht="14" hidden="1">
      <c r="A40" s="97"/>
      <c r="B40" s="97"/>
      <c r="C40" s="100"/>
      <c r="D40" s="176"/>
      <c r="E40" s="176"/>
      <c r="F40" s="176"/>
      <c r="G40" s="176"/>
      <c r="H40" s="176"/>
      <c r="I40" s="176"/>
      <c r="J40" s="176"/>
      <c r="K40" s="100"/>
      <c r="L40" s="97"/>
      <c r="M40" s="97"/>
      <c r="N40" s="97"/>
      <c r="O40" s="97"/>
      <c r="P40" s="97"/>
      <c r="Q40" s="97"/>
      <c r="R40" s="97"/>
      <c r="S40" s="97"/>
      <c r="T40" s="97"/>
      <c r="U40" s="97"/>
      <c r="V40" s="97"/>
      <c r="W40" s="97"/>
      <c r="X40" s="193"/>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c r="IX40" s="97"/>
      <c r="IY40" s="97"/>
      <c r="IZ40" s="97"/>
      <c r="JA40" s="97"/>
      <c r="JB40" s="97"/>
      <c r="JC40" s="97"/>
      <c r="JD40" s="97"/>
      <c r="JE40" s="97"/>
      <c r="JF40" s="97"/>
      <c r="JG40" s="97"/>
      <c r="JH40" s="97"/>
      <c r="JI40" s="97"/>
      <c r="JJ40" s="97"/>
      <c r="JK40" s="97"/>
      <c r="JL40" s="97"/>
      <c r="JM40" s="97"/>
      <c r="JN40" s="97"/>
      <c r="JO40" s="97"/>
      <c r="JP40" s="97"/>
      <c r="JQ40" s="97"/>
      <c r="JR40" s="97"/>
      <c r="JS40" s="97"/>
      <c r="JT40" s="97"/>
      <c r="JU40" s="97"/>
      <c r="JV40" s="97"/>
      <c r="JW40" s="97"/>
      <c r="JX40" s="97"/>
      <c r="JY40" s="97"/>
      <c r="JZ40" s="97"/>
      <c r="KA40" s="97"/>
      <c r="KB40" s="97"/>
      <c r="KC40" s="97"/>
      <c r="KD40" s="97"/>
      <c r="KE40" s="97"/>
      <c r="KF40" s="97"/>
      <c r="KG40" s="97"/>
      <c r="KH40" s="97"/>
      <c r="KI40" s="97"/>
      <c r="KJ40" s="97"/>
      <c r="KK40" s="97"/>
      <c r="KL40" s="97"/>
      <c r="KM40" s="97"/>
      <c r="KN40" s="97"/>
      <c r="KO40" s="97"/>
      <c r="KP40" s="97"/>
      <c r="KQ40" s="97"/>
      <c r="KR40" s="97"/>
      <c r="KS40" s="97"/>
      <c r="KT40" s="97"/>
      <c r="KU40" s="97"/>
      <c r="KV40" s="97"/>
      <c r="KW40" s="97"/>
      <c r="KX40" s="97"/>
      <c r="KY40" s="97"/>
      <c r="KZ40" s="97"/>
      <c r="LA40" s="97"/>
      <c r="LB40" s="97"/>
      <c r="LC40" s="97"/>
      <c r="LD40" s="97"/>
      <c r="LE40" s="97"/>
      <c r="LF40" s="97"/>
      <c r="LG40" s="97"/>
      <c r="LH40" s="97"/>
      <c r="LI40" s="97"/>
      <c r="LJ40" s="97"/>
      <c r="LK40" s="97"/>
      <c r="LL40" s="97"/>
      <c r="LM40" s="97"/>
      <c r="LN40" s="97"/>
      <c r="LO40" s="97"/>
      <c r="LP40" s="97"/>
      <c r="LQ40" s="97"/>
      <c r="LR40" s="97"/>
      <c r="LS40" s="97"/>
      <c r="LT40" s="97"/>
      <c r="LU40" s="97"/>
      <c r="LV40" s="97"/>
      <c r="LW40" s="97"/>
      <c r="LX40" s="97"/>
      <c r="LY40" s="97"/>
      <c r="LZ40" s="97"/>
      <c r="MA40" s="97"/>
      <c r="MB40" s="97"/>
      <c r="MC40" s="97"/>
      <c r="MD40" s="97"/>
      <c r="ME40" s="97"/>
      <c r="MF40" s="97"/>
      <c r="MG40" s="97"/>
      <c r="MH40" s="97"/>
      <c r="MI40" s="97"/>
      <c r="MJ40" s="97"/>
      <c r="MK40" s="97"/>
      <c r="ML40" s="97"/>
      <c r="MM40" s="97"/>
      <c r="MN40" s="97"/>
      <c r="MO40" s="97"/>
      <c r="MP40" s="97"/>
      <c r="MQ40" s="97"/>
      <c r="MR40" s="97"/>
      <c r="MS40" s="97"/>
      <c r="MT40" s="97"/>
      <c r="MU40" s="97"/>
      <c r="MV40" s="97"/>
      <c r="MW40" s="97"/>
      <c r="MX40" s="97"/>
      <c r="MY40" s="97"/>
      <c r="MZ40" s="97"/>
      <c r="NA40" s="97"/>
      <c r="NB40" s="97"/>
      <c r="NC40" s="97"/>
      <c r="ND40" s="97"/>
      <c r="NE40" s="97"/>
      <c r="NF40" s="97"/>
      <c r="NG40" s="97"/>
      <c r="NH40" s="97"/>
      <c r="NI40" s="97"/>
      <c r="NJ40" s="97"/>
      <c r="NK40" s="97"/>
      <c r="NL40" s="97"/>
      <c r="NM40" s="97"/>
      <c r="NN40" s="97"/>
      <c r="NO40" s="97"/>
      <c r="NP40" s="97"/>
      <c r="NQ40" s="97"/>
      <c r="NR40" s="97"/>
      <c r="NS40" s="97"/>
      <c r="NT40" s="97"/>
      <c r="NU40" s="97"/>
      <c r="NV40" s="97"/>
      <c r="NW40" s="97"/>
      <c r="NX40" s="97"/>
      <c r="NY40" s="97"/>
      <c r="NZ40" s="97"/>
      <c r="OA40" s="97"/>
      <c r="OB40" s="97"/>
      <c r="OC40" s="97"/>
      <c r="OD40" s="97"/>
      <c r="OE40" s="97"/>
      <c r="OF40" s="97"/>
      <c r="OG40" s="97"/>
      <c r="OH40" s="97"/>
      <c r="OI40" s="97"/>
      <c r="OJ40" s="97"/>
      <c r="OK40" s="97"/>
      <c r="OL40" s="97"/>
      <c r="OM40" s="97"/>
      <c r="ON40" s="97"/>
      <c r="OO40" s="97"/>
      <c r="OP40" s="97"/>
      <c r="OQ40" s="97"/>
      <c r="OR40" s="97"/>
      <c r="OS40" s="97"/>
      <c r="OT40" s="97"/>
      <c r="OU40" s="97"/>
      <c r="OV40" s="97"/>
      <c r="OW40" s="97"/>
      <c r="OX40" s="97"/>
      <c r="OY40" s="97"/>
      <c r="OZ40" s="97"/>
      <c r="PA40" s="97"/>
      <c r="PB40" s="97"/>
    </row>
    <row r="41" spans="1:418" s="109" customFormat="1" ht="14" hidden="1">
      <c r="A41" s="97"/>
      <c r="B41" s="97"/>
      <c r="C41" s="100"/>
      <c r="D41" s="176"/>
      <c r="E41" s="176"/>
      <c r="F41" s="176"/>
      <c r="G41" s="176"/>
      <c r="H41" s="176"/>
      <c r="I41" s="176"/>
      <c r="J41" s="176"/>
      <c r="K41" s="100"/>
      <c r="L41" s="97"/>
      <c r="M41" s="97"/>
      <c r="N41" s="97"/>
      <c r="O41" s="97"/>
      <c r="P41" s="97"/>
      <c r="Q41" s="97"/>
      <c r="R41" s="97"/>
      <c r="S41" s="97"/>
      <c r="T41" s="97"/>
      <c r="U41" s="97"/>
      <c r="V41" s="97"/>
      <c r="W41" s="97"/>
      <c r="X41" s="193"/>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c r="IW41" s="97"/>
      <c r="IX41" s="97"/>
      <c r="IY41" s="97"/>
      <c r="IZ41" s="97"/>
      <c r="JA41" s="97"/>
      <c r="JB41" s="97"/>
      <c r="JC41" s="97"/>
      <c r="JD41" s="97"/>
      <c r="JE41" s="97"/>
      <c r="JF41" s="97"/>
      <c r="JG41" s="97"/>
      <c r="JH41" s="97"/>
      <c r="JI41" s="97"/>
      <c r="JJ41" s="97"/>
      <c r="JK41" s="97"/>
      <c r="JL41" s="97"/>
      <c r="JM41" s="97"/>
      <c r="JN41" s="97"/>
      <c r="JO41" s="97"/>
      <c r="JP41" s="97"/>
      <c r="JQ41" s="97"/>
      <c r="JR41" s="97"/>
      <c r="JS41" s="97"/>
      <c r="JT41" s="97"/>
      <c r="JU41" s="97"/>
      <c r="JV41" s="97"/>
      <c r="JW41" s="97"/>
      <c r="JX41" s="97"/>
      <c r="JY41" s="97"/>
      <c r="JZ41" s="97"/>
      <c r="KA41" s="97"/>
      <c r="KB41" s="97"/>
      <c r="KC41" s="97"/>
      <c r="KD41" s="97"/>
      <c r="KE41" s="97"/>
      <c r="KF41" s="97"/>
      <c r="KG41" s="97"/>
      <c r="KH41" s="97"/>
      <c r="KI41" s="97"/>
      <c r="KJ41" s="97"/>
      <c r="KK41" s="97"/>
      <c r="KL41" s="97"/>
      <c r="KM41" s="97"/>
      <c r="KN41" s="97"/>
      <c r="KO41" s="97"/>
      <c r="KP41" s="97"/>
      <c r="KQ41" s="97"/>
      <c r="KR41" s="97"/>
      <c r="KS41" s="97"/>
      <c r="KT41" s="97"/>
      <c r="KU41" s="97"/>
      <c r="KV41" s="97"/>
      <c r="KW41" s="97"/>
      <c r="KX41" s="97"/>
      <c r="KY41" s="97"/>
      <c r="KZ41" s="97"/>
      <c r="LA41" s="97"/>
      <c r="LB41" s="97"/>
      <c r="LC41" s="97"/>
      <c r="LD41" s="97"/>
      <c r="LE41" s="97"/>
      <c r="LF41" s="97"/>
      <c r="LG41" s="97"/>
      <c r="LH41" s="97"/>
      <c r="LI41" s="97"/>
      <c r="LJ41" s="97"/>
      <c r="LK41" s="97"/>
      <c r="LL41" s="97"/>
      <c r="LM41" s="97"/>
      <c r="LN41" s="97"/>
      <c r="LO41" s="97"/>
      <c r="LP41" s="97"/>
      <c r="LQ41" s="97"/>
      <c r="LR41" s="97"/>
      <c r="LS41" s="97"/>
      <c r="LT41" s="97"/>
      <c r="LU41" s="97"/>
      <c r="LV41" s="97"/>
      <c r="LW41" s="97"/>
      <c r="LX41" s="97"/>
      <c r="LY41" s="97"/>
      <c r="LZ41" s="97"/>
      <c r="MA41" s="97"/>
      <c r="MB41" s="97"/>
      <c r="MC41" s="97"/>
      <c r="MD41" s="97"/>
      <c r="ME41" s="97"/>
      <c r="MF41" s="97"/>
      <c r="MG41" s="97"/>
      <c r="MH41" s="97"/>
      <c r="MI41" s="97"/>
      <c r="MJ41" s="97"/>
      <c r="MK41" s="97"/>
      <c r="ML41" s="97"/>
      <c r="MM41" s="97"/>
      <c r="MN41" s="97"/>
      <c r="MO41" s="97"/>
      <c r="MP41" s="97"/>
      <c r="MQ41" s="97"/>
      <c r="MR41" s="97"/>
      <c r="MS41" s="97"/>
      <c r="MT41" s="97"/>
      <c r="MU41" s="97"/>
      <c r="MV41" s="97"/>
      <c r="MW41" s="97"/>
      <c r="MX41" s="97"/>
      <c r="MY41" s="97"/>
      <c r="MZ41" s="97"/>
      <c r="NA41" s="97"/>
      <c r="NB41" s="97"/>
      <c r="NC41" s="97"/>
      <c r="ND41" s="97"/>
      <c r="NE41" s="97"/>
      <c r="NF41" s="97"/>
      <c r="NG41" s="97"/>
      <c r="NH41" s="97"/>
      <c r="NI41" s="97"/>
      <c r="NJ41" s="97"/>
      <c r="NK41" s="97"/>
      <c r="NL41" s="97"/>
      <c r="NM41" s="97"/>
      <c r="NN41" s="97"/>
      <c r="NO41" s="97"/>
      <c r="NP41" s="97"/>
      <c r="NQ41" s="97"/>
      <c r="NR41" s="97"/>
      <c r="NS41" s="97"/>
      <c r="NT41" s="97"/>
      <c r="NU41" s="97"/>
      <c r="NV41" s="97"/>
      <c r="NW41" s="97"/>
      <c r="NX41" s="97"/>
      <c r="NY41" s="97"/>
      <c r="NZ41" s="97"/>
      <c r="OA41" s="97"/>
      <c r="OB41" s="97"/>
      <c r="OC41" s="97"/>
      <c r="OD41" s="97"/>
      <c r="OE41" s="97"/>
      <c r="OF41" s="97"/>
      <c r="OG41" s="97"/>
      <c r="OH41" s="97"/>
      <c r="OI41" s="97"/>
      <c r="OJ41" s="97"/>
      <c r="OK41" s="97"/>
      <c r="OL41" s="97"/>
      <c r="OM41" s="97"/>
      <c r="ON41" s="97"/>
      <c r="OO41" s="97"/>
      <c r="OP41" s="97"/>
      <c r="OQ41" s="97"/>
      <c r="OR41" s="97"/>
      <c r="OS41" s="97"/>
      <c r="OT41" s="97"/>
      <c r="OU41" s="97"/>
      <c r="OV41" s="97"/>
      <c r="OW41" s="97"/>
      <c r="OX41" s="97"/>
      <c r="OY41" s="97"/>
      <c r="OZ41" s="97"/>
      <c r="PA41" s="97"/>
      <c r="PB41" s="97"/>
    </row>
    <row r="42" spans="1:418" s="109" customFormat="1" ht="14" hidden="1">
      <c r="A42" s="97"/>
      <c r="B42" s="97"/>
      <c r="C42" s="100"/>
      <c r="D42" s="176"/>
      <c r="E42" s="176"/>
      <c r="F42" s="176"/>
      <c r="G42" s="176"/>
      <c r="H42" s="176"/>
      <c r="I42" s="176"/>
      <c r="J42" s="176"/>
      <c r="K42" s="100"/>
      <c r="L42" s="97"/>
      <c r="M42" s="97"/>
      <c r="N42" s="97"/>
      <c r="O42" s="97"/>
      <c r="P42" s="97"/>
      <c r="Q42" s="97"/>
      <c r="R42" s="97"/>
      <c r="S42" s="97"/>
      <c r="T42" s="97"/>
      <c r="U42" s="97"/>
      <c r="V42" s="97"/>
      <c r="W42" s="97"/>
      <c r="X42" s="193"/>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c r="IU42" s="97"/>
      <c r="IV42" s="97"/>
      <c r="IW42" s="97"/>
      <c r="IX42" s="97"/>
      <c r="IY42" s="97"/>
      <c r="IZ42" s="97"/>
      <c r="JA42" s="97"/>
      <c r="JB42" s="97"/>
      <c r="JC42" s="97"/>
      <c r="JD42" s="97"/>
      <c r="JE42" s="97"/>
      <c r="JF42" s="97"/>
      <c r="JG42" s="97"/>
      <c r="JH42" s="97"/>
      <c r="JI42" s="97"/>
      <c r="JJ42" s="97"/>
      <c r="JK42" s="97"/>
      <c r="JL42" s="97"/>
      <c r="JM42" s="97"/>
      <c r="JN42" s="97"/>
      <c r="JO42" s="97"/>
      <c r="JP42" s="97"/>
      <c r="JQ42" s="97"/>
      <c r="JR42" s="97"/>
      <c r="JS42" s="97"/>
      <c r="JT42" s="97"/>
      <c r="JU42" s="97"/>
      <c r="JV42" s="97"/>
      <c r="JW42" s="97"/>
      <c r="JX42" s="97"/>
      <c r="JY42" s="97"/>
      <c r="JZ42" s="97"/>
      <c r="KA42" s="97"/>
      <c r="KB42" s="97"/>
      <c r="KC42" s="97"/>
      <c r="KD42" s="97"/>
      <c r="KE42" s="97"/>
      <c r="KF42" s="97"/>
      <c r="KG42" s="97"/>
      <c r="KH42" s="97"/>
      <c r="KI42" s="97"/>
      <c r="KJ42" s="97"/>
      <c r="KK42" s="97"/>
      <c r="KL42" s="97"/>
      <c r="KM42" s="97"/>
      <c r="KN42" s="97"/>
      <c r="KO42" s="97"/>
      <c r="KP42" s="97"/>
      <c r="KQ42" s="97"/>
      <c r="KR42" s="97"/>
      <c r="KS42" s="97"/>
      <c r="KT42" s="97"/>
      <c r="KU42" s="97"/>
      <c r="KV42" s="97"/>
      <c r="KW42" s="97"/>
      <c r="KX42" s="97"/>
      <c r="KY42" s="97"/>
      <c r="KZ42" s="97"/>
      <c r="LA42" s="97"/>
      <c r="LB42" s="97"/>
      <c r="LC42" s="97"/>
      <c r="LD42" s="97"/>
      <c r="LE42" s="97"/>
      <c r="LF42" s="97"/>
      <c r="LG42" s="97"/>
      <c r="LH42" s="97"/>
      <c r="LI42" s="97"/>
      <c r="LJ42" s="97"/>
      <c r="LK42" s="97"/>
      <c r="LL42" s="97"/>
      <c r="LM42" s="97"/>
      <c r="LN42" s="97"/>
      <c r="LO42" s="97"/>
      <c r="LP42" s="97"/>
      <c r="LQ42" s="97"/>
      <c r="LR42" s="97"/>
      <c r="LS42" s="97"/>
      <c r="LT42" s="97"/>
      <c r="LU42" s="97"/>
      <c r="LV42" s="97"/>
      <c r="LW42" s="97"/>
      <c r="LX42" s="97"/>
      <c r="LY42" s="97"/>
      <c r="LZ42" s="97"/>
      <c r="MA42" s="97"/>
      <c r="MB42" s="97"/>
      <c r="MC42" s="97"/>
      <c r="MD42" s="97"/>
      <c r="ME42" s="97"/>
      <c r="MF42" s="97"/>
      <c r="MG42" s="97"/>
      <c r="MH42" s="97"/>
      <c r="MI42" s="97"/>
      <c r="MJ42" s="97"/>
      <c r="MK42" s="97"/>
      <c r="ML42" s="97"/>
      <c r="MM42" s="97"/>
      <c r="MN42" s="97"/>
      <c r="MO42" s="97"/>
      <c r="MP42" s="97"/>
      <c r="MQ42" s="97"/>
      <c r="MR42" s="97"/>
      <c r="MS42" s="97"/>
      <c r="MT42" s="97"/>
      <c r="MU42" s="97"/>
      <c r="MV42" s="97"/>
      <c r="MW42" s="97"/>
      <c r="MX42" s="97"/>
      <c r="MY42" s="97"/>
      <c r="MZ42" s="97"/>
      <c r="NA42" s="97"/>
      <c r="NB42" s="97"/>
      <c r="NC42" s="97"/>
      <c r="ND42" s="97"/>
      <c r="NE42" s="97"/>
      <c r="NF42" s="97"/>
      <c r="NG42" s="97"/>
      <c r="NH42" s="97"/>
      <c r="NI42" s="97"/>
      <c r="NJ42" s="97"/>
      <c r="NK42" s="97"/>
      <c r="NL42" s="97"/>
      <c r="NM42" s="97"/>
      <c r="NN42" s="97"/>
      <c r="NO42" s="97"/>
      <c r="NP42" s="97"/>
      <c r="NQ42" s="97"/>
      <c r="NR42" s="97"/>
      <c r="NS42" s="97"/>
      <c r="NT42" s="97"/>
      <c r="NU42" s="97"/>
      <c r="NV42" s="97"/>
      <c r="NW42" s="97"/>
      <c r="NX42" s="97"/>
      <c r="NY42" s="97"/>
      <c r="NZ42" s="97"/>
      <c r="OA42" s="97"/>
      <c r="OB42" s="97"/>
      <c r="OC42" s="97"/>
      <c r="OD42" s="97"/>
      <c r="OE42" s="97"/>
      <c r="OF42" s="97"/>
      <c r="OG42" s="97"/>
      <c r="OH42" s="97"/>
      <c r="OI42" s="97"/>
      <c r="OJ42" s="97"/>
      <c r="OK42" s="97"/>
      <c r="OL42" s="97"/>
      <c r="OM42" s="97"/>
      <c r="ON42" s="97"/>
      <c r="OO42" s="97"/>
      <c r="OP42" s="97"/>
      <c r="OQ42" s="97"/>
      <c r="OR42" s="97"/>
      <c r="OS42" s="97"/>
      <c r="OT42" s="97"/>
      <c r="OU42" s="97"/>
      <c r="OV42" s="97"/>
      <c r="OW42" s="97"/>
      <c r="OX42" s="97"/>
      <c r="OY42" s="97"/>
      <c r="OZ42" s="97"/>
      <c r="PA42" s="97"/>
      <c r="PB42" s="97"/>
    </row>
    <row r="43" spans="1:418" s="109" customFormat="1" ht="14" hidden="1">
      <c r="A43" s="97"/>
      <c r="B43" s="97"/>
      <c r="C43" s="100"/>
      <c r="D43" s="176"/>
      <c r="E43" s="176"/>
      <c r="F43" s="176"/>
      <c r="G43" s="176"/>
      <c r="H43" s="176"/>
      <c r="I43" s="176"/>
      <c r="J43" s="176"/>
      <c r="K43" s="100"/>
      <c r="L43" s="97"/>
      <c r="M43" s="97"/>
      <c r="N43" s="97"/>
      <c r="O43" s="97"/>
      <c r="P43" s="97"/>
      <c r="Q43" s="97"/>
      <c r="R43" s="97"/>
      <c r="S43" s="97"/>
      <c r="T43" s="97"/>
      <c r="U43" s="97"/>
      <c r="V43" s="97"/>
      <c r="W43" s="97"/>
      <c r="X43" s="193"/>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c r="IW43" s="97"/>
      <c r="IX43" s="97"/>
      <c r="IY43" s="97"/>
      <c r="IZ43" s="97"/>
      <c r="JA43" s="97"/>
      <c r="JB43" s="97"/>
      <c r="JC43" s="97"/>
      <c r="JD43" s="97"/>
      <c r="JE43" s="97"/>
      <c r="JF43" s="97"/>
      <c r="JG43" s="97"/>
      <c r="JH43" s="97"/>
      <c r="JI43" s="97"/>
      <c r="JJ43" s="97"/>
      <c r="JK43" s="97"/>
      <c r="JL43" s="97"/>
      <c r="JM43" s="97"/>
      <c r="JN43" s="97"/>
      <c r="JO43" s="97"/>
      <c r="JP43" s="97"/>
      <c r="JQ43" s="97"/>
      <c r="JR43" s="97"/>
      <c r="JS43" s="97"/>
      <c r="JT43" s="97"/>
      <c r="JU43" s="97"/>
      <c r="JV43" s="97"/>
      <c r="JW43" s="97"/>
      <c r="JX43" s="97"/>
      <c r="JY43" s="97"/>
      <c r="JZ43" s="97"/>
      <c r="KA43" s="97"/>
      <c r="KB43" s="97"/>
      <c r="KC43" s="97"/>
      <c r="KD43" s="97"/>
      <c r="KE43" s="97"/>
      <c r="KF43" s="97"/>
      <c r="KG43" s="97"/>
      <c r="KH43" s="97"/>
      <c r="KI43" s="97"/>
      <c r="KJ43" s="97"/>
      <c r="KK43" s="97"/>
      <c r="KL43" s="97"/>
      <c r="KM43" s="97"/>
      <c r="KN43" s="97"/>
      <c r="KO43" s="97"/>
      <c r="KP43" s="97"/>
      <c r="KQ43" s="97"/>
      <c r="KR43" s="97"/>
      <c r="KS43" s="97"/>
      <c r="KT43" s="97"/>
      <c r="KU43" s="97"/>
      <c r="KV43" s="97"/>
      <c r="KW43" s="97"/>
      <c r="KX43" s="97"/>
      <c r="KY43" s="97"/>
      <c r="KZ43" s="97"/>
      <c r="LA43" s="97"/>
      <c r="LB43" s="97"/>
      <c r="LC43" s="97"/>
      <c r="LD43" s="97"/>
      <c r="LE43" s="97"/>
      <c r="LF43" s="97"/>
      <c r="LG43" s="97"/>
      <c r="LH43" s="97"/>
      <c r="LI43" s="97"/>
      <c r="LJ43" s="97"/>
      <c r="LK43" s="97"/>
      <c r="LL43" s="97"/>
      <c r="LM43" s="97"/>
      <c r="LN43" s="97"/>
      <c r="LO43" s="97"/>
      <c r="LP43" s="97"/>
      <c r="LQ43" s="97"/>
      <c r="LR43" s="97"/>
      <c r="LS43" s="97"/>
      <c r="LT43" s="97"/>
      <c r="LU43" s="97"/>
      <c r="LV43" s="97"/>
      <c r="LW43" s="97"/>
      <c r="LX43" s="97"/>
      <c r="LY43" s="97"/>
      <c r="LZ43" s="97"/>
      <c r="MA43" s="97"/>
      <c r="MB43" s="97"/>
      <c r="MC43" s="97"/>
      <c r="MD43" s="97"/>
      <c r="ME43" s="97"/>
      <c r="MF43" s="97"/>
      <c r="MG43" s="97"/>
      <c r="MH43" s="97"/>
      <c r="MI43" s="97"/>
      <c r="MJ43" s="97"/>
      <c r="MK43" s="97"/>
      <c r="ML43" s="97"/>
      <c r="MM43" s="97"/>
      <c r="MN43" s="97"/>
      <c r="MO43" s="97"/>
      <c r="MP43" s="97"/>
      <c r="MQ43" s="97"/>
      <c r="MR43" s="97"/>
      <c r="MS43" s="97"/>
      <c r="MT43" s="97"/>
      <c r="MU43" s="97"/>
      <c r="MV43" s="97"/>
      <c r="MW43" s="97"/>
      <c r="MX43" s="97"/>
      <c r="MY43" s="97"/>
      <c r="MZ43" s="97"/>
      <c r="NA43" s="97"/>
      <c r="NB43" s="97"/>
      <c r="NC43" s="97"/>
      <c r="ND43" s="97"/>
      <c r="NE43" s="97"/>
      <c r="NF43" s="97"/>
      <c r="NG43" s="97"/>
      <c r="NH43" s="97"/>
      <c r="NI43" s="97"/>
      <c r="NJ43" s="97"/>
      <c r="NK43" s="97"/>
      <c r="NL43" s="97"/>
      <c r="NM43" s="97"/>
      <c r="NN43" s="97"/>
      <c r="NO43" s="97"/>
      <c r="NP43" s="97"/>
      <c r="NQ43" s="97"/>
      <c r="NR43" s="97"/>
      <c r="NS43" s="97"/>
      <c r="NT43" s="97"/>
      <c r="NU43" s="97"/>
      <c r="NV43" s="97"/>
      <c r="NW43" s="97"/>
      <c r="NX43" s="97"/>
      <c r="NY43" s="97"/>
      <c r="NZ43" s="97"/>
      <c r="OA43" s="97"/>
      <c r="OB43" s="97"/>
      <c r="OC43" s="97"/>
      <c r="OD43" s="97"/>
      <c r="OE43" s="97"/>
      <c r="OF43" s="97"/>
      <c r="OG43" s="97"/>
      <c r="OH43" s="97"/>
      <c r="OI43" s="97"/>
      <c r="OJ43" s="97"/>
      <c r="OK43" s="97"/>
      <c r="OL43" s="97"/>
      <c r="OM43" s="97"/>
      <c r="ON43" s="97"/>
      <c r="OO43" s="97"/>
      <c r="OP43" s="97"/>
      <c r="OQ43" s="97"/>
      <c r="OR43" s="97"/>
      <c r="OS43" s="97"/>
      <c r="OT43" s="97"/>
      <c r="OU43" s="97"/>
      <c r="OV43" s="97"/>
      <c r="OW43" s="97"/>
      <c r="OX43" s="97"/>
      <c r="OY43" s="97"/>
      <c r="OZ43" s="97"/>
      <c r="PA43" s="97"/>
      <c r="PB43" s="97"/>
    </row>
    <row r="44" spans="1:418" s="109" customFormat="1" ht="14" hidden="1">
      <c r="A44" s="97"/>
      <c r="B44" s="97"/>
      <c r="C44" s="100"/>
      <c r="D44" s="176"/>
      <c r="E44" s="176"/>
      <c r="F44" s="176"/>
      <c r="G44" s="176"/>
      <c r="H44" s="176"/>
      <c r="I44" s="176"/>
      <c r="J44" s="176"/>
      <c r="K44" s="100"/>
      <c r="L44" s="97"/>
      <c r="M44" s="97"/>
      <c r="N44" s="97"/>
      <c r="O44" s="97"/>
      <c r="P44" s="97"/>
      <c r="Q44" s="97"/>
      <c r="R44" s="97"/>
      <c r="S44" s="97"/>
      <c r="T44" s="97"/>
      <c r="U44" s="97"/>
      <c r="V44" s="97"/>
      <c r="W44" s="97"/>
      <c r="X44" s="193"/>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c r="IU44" s="97"/>
      <c r="IV44" s="97"/>
      <c r="IW44" s="97"/>
      <c r="IX44" s="97"/>
      <c r="IY44" s="97"/>
      <c r="IZ44" s="97"/>
      <c r="JA44" s="97"/>
      <c r="JB44" s="97"/>
      <c r="JC44" s="97"/>
      <c r="JD44" s="97"/>
      <c r="JE44" s="97"/>
      <c r="JF44" s="97"/>
      <c r="JG44" s="97"/>
      <c r="JH44" s="97"/>
      <c r="JI44" s="97"/>
      <c r="JJ44" s="97"/>
      <c r="JK44" s="97"/>
      <c r="JL44" s="97"/>
      <c r="JM44" s="97"/>
      <c r="JN44" s="97"/>
      <c r="JO44" s="97"/>
      <c r="JP44" s="97"/>
      <c r="JQ44" s="97"/>
      <c r="JR44" s="97"/>
      <c r="JS44" s="97"/>
      <c r="JT44" s="97"/>
      <c r="JU44" s="97"/>
      <c r="JV44" s="97"/>
      <c r="JW44" s="97"/>
      <c r="JX44" s="97"/>
      <c r="JY44" s="97"/>
      <c r="JZ44" s="97"/>
      <c r="KA44" s="97"/>
      <c r="KB44" s="97"/>
      <c r="KC44" s="97"/>
      <c r="KD44" s="97"/>
      <c r="KE44" s="97"/>
      <c r="KF44" s="97"/>
      <c r="KG44" s="97"/>
      <c r="KH44" s="97"/>
      <c r="KI44" s="97"/>
      <c r="KJ44" s="97"/>
      <c r="KK44" s="97"/>
      <c r="KL44" s="97"/>
      <c r="KM44" s="97"/>
      <c r="KN44" s="97"/>
      <c r="KO44" s="97"/>
      <c r="KP44" s="97"/>
      <c r="KQ44" s="97"/>
      <c r="KR44" s="97"/>
      <c r="KS44" s="97"/>
      <c r="KT44" s="97"/>
      <c r="KU44" s="97"/>
      <c r="KV44" s="97"/>
      <c r="KW44" s="97"/>
      <c r="KX44" s="97"/>
      <c r="KY44" s="97"/>
      <c r="KZ44" s="97"/>
      <c r="LA44" s="97"/>
      <c r="LB44" s="97"/>
      <c r="LC44" s="97"/>
      <c r="LD44" s="97"/>
      <c r="LE44" s="97"/>
      <c r="LF44" s="97"/>
      <c r="LG44" s="97"/>
      <c r="LH44" s="97"/>
      <c r="LI44" s="97"/>
      <c r="LJ44" s="97"/>
      <c r="LK44" s="97"/>
      <c r="LL44" s="97"/>
      <c r="LM44" s="97"/>
      <c r="LN44" s="97"/>
      <c r="LO44" s="97"/>
      <c r="LP44" s="97"/>
      <c r="LQ44" s="97"/>
      <c r="LR44" s="97"/>
      <c r="LS44" s="97"/>
      <c r="LT44" s="97"/>
      <c r="LU44" s="97"/>
      <c r="LV44" s="97"/>
      <c r="LW44" s="97"/>
      <c r="LX44" s="97"/>
      <c r="LY44" s="97"/>
      <c r="LZ44" s="97"/>
      <c r="MA44" s="97"/>
      <c r="MB44" s="97"/>
      <c r="MC44" s="97"/>
      <c r="MD44" s="97"/>
      <c r="ME44" s="97"/>
      <c r="MF44" s="97"/>
      <c r="MG44" s="97"/>
      <c r="MH44" s="97"/>
      <c r="MI44" s="97"/>
      <c r="MJ44" s="97"/>
      <c r="MK44" s="97"/>
      <c r="ML44" s="97"/>
      <c r="MM44" s="97"/>
      <c r="MN44" s="97"/>
      <c r="MO44" s="97"/>
      <c r="MP44" s="97"/>
      <c r="MQ44" s="97"/>
      <c r="MR44" s="97"/>
      <c r="MS44" s="97"/>
      <c r="MT44" s="97"/>
      <c r="MU44" s="97"/>
      <c r="MV44" s="97"/>
      <c r="MW44" s="97"/>
      <c r="MX44" s="97"/>
      <c r="MY44" s="97"/>
      <c r="MZ44" s="97"/>
      <c r="NA44" s="97"/>
      <c r="NB44" s="97"/>
      <c r="NC44" s="97"/>
      <c r="ND44" s="97"/>
      <c r="NE44" s="97"/>
      <c r="NF44" s="97"/>
      <c r="NG44" s="97"/>
      <c r="NH44" s="97"/>
      <c r="NI44" s="97"/>
      <c r="NJ44" s="97"/>
      <c r="NK44" s="97"/>
      <c r="NL44" s="97"/>
      <c r="NM44" s="97"/>
      <c r="NN44" s="97"/>
      <c r="NO44" s="97"/>
      <c r="NP44" s="97"/>
      <c r="NQ44" s="97"/>
      <c r="NR44" s="97"/>
      <c r="NS44" s="97"/>
      <c r="NT44" s="97"/>
      <c r="NU44" s="97"/>
      <c r="NV44" s="97"/>
      <c r="NW44" s="97"/>
      <c r="NX44" s="97"/>
      <c r="NY44" s="97"/>
      <c r="NZ44" s="97"/>
      <c r="OA44" s="97"/>
      <c r="OB44" s="97"/>
      <c r="OC44" s="97"/>
      <c r="OD44" s="97"/>
      <c r="OE44" s="97"/>
      <c r="OF44" s="97"/>
      <c r="OG44" s="97"/>
      <c r="OH44" s="97"/>
      <c r="OI44" s="97"/>
      <c r="OJ44" s="97"/>
      <c r="OK44" s="97"/>
      <c r="OL44" s="97"/>
      <c r="OM44" s="97"/>
      <c r="ON44" s="97"/>
      <c r="OO44" s="97"/>
      <c r="OP44" s="97"/>
      <c r="OQ44" s="97"/>
      <c r="OR44" s="97"/>
      <c r="OS44" s="97"/>
      <c r="OT44" s="97"/>
      <c r="OU44" s="97"/>
      <c r="OV44" s="97"/>
      <c r="OW44" s="97"/>
      <c r="OX44" s="97"/>
      <c r="OY44" s="97"/>
      <c r="OZ44" s="97"/>
      <c r="PA44" s="97"/>
      <c r="PB44" s="97"/>
    </row>
    <row r="45" spans="1:418" s="109" customFormat="1" ht="14" hidden="1">
      <c r="A45" s="97"/>
      <c r="B45" s="97"/>
      <c r="C45" s="100"/>
      <c r="D45" s="176"/>
      <c r="E45" s="176"/>
      <c r="F45" s="176"/>
      <c r="G45" s="176"/>
      <c r="H45" s="176"/>
      <c r="I45" s="176"/>
      <c r="J45" s="176"/>
      <c r="K45" s="100"/>
      <c r="L45" s="97"/>
      <c r="M45" s="97"/>
      <c r="N45" s="97"/>
      <c r="O45" s="97"/>
      <c r="P45" s="97"/>
      <c r="Q45" s="97"/>
      <c r="R45" s="97"/>
      <c r="S45" s="97"/>
      <c r="T45" s="97"/>
      <c r="U45" s="97"/>
      <c r="V45" s="97"/>
      <c r="W45" s="97"/>
      <c r="X45" s="193"/>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c r="IT45" s="97"/>
      <c r="IU45" s="97"/>
      <c r="IV45" s="97"/>
      <c r="IW45" s="97"/>
      <c r="IX45" s="97"/>
      <c r="IY45" s="97"/>
      <c r="IZ45" s="97"/>
      <c r="JA45" s="97"/>
      <c r="JB45" s="97"/>
      <c r="JC45" s="97"/>
      <c r="JD45" s="97"/>
      <c r="JE45" s="97"/>
      <c r="JF45" s="97"/>
      <c r="JG45" s="97"/>
      <c r="JH45" s="97"/>
      <c r="JI45" s="97"/>
      <c r="JJ45" s="97"/>
      <c r="JK45" s="97"/>
      <c r="JL45" s="97"/>
      <c r="JM45" s="97"/>
      <c r="JN45" s="97"/>
      <c r="JO45" s="97"/>
      <c r="JP45" s="97"/>
      <c r="JQ45" s="97"/>
      <c r="JR45" s="97"/>
      <c r="JS45" s="97"/>
      <c r="JT45" s="97"/>
      <c r="JU45" s="97"/>
      <c r="JV45" s="97"/>
      <c r="JW45" s="97"/>
      <c r="JX45" s="97"/>
      <c r="JY45" s="97"/>
      <c r="JZ45" s="97"/>
      <c r="KA45" s="97"/>
      <c r="KB45" s="97"/>
      <c r="KC45" s="97"/>
      <c r="KD45" s="97"/>
      <c r="KE45" s="97"/>
      <c r="KF45" s="97"/>
      <c r="KG45" s="97"/>
      <c r="KH45" s="97"/>
      <c r="KI45" s="97"/>
      <c r="KJ45" s="97"/>
      <c r="KK45" s="97"/>
      <c r="KL45" s="97"/>
      <c r="KM45" s="97"/>
      <c r="KN45" s="97"/>
      <c r="KO45" s="97"/>
      <c r="KP45" s="97"/>
      <c r="KQ45" s="97"/>
      <c r="KR45" s="97"/>
      <c r="KS45" s="97"/>
      <c r="KT45" s="97"/>
      <c r="KU45" s="97"/>
      <c r="KV45" s="97"/>
      <c r="KW45" s="97"/>
      <c r="KX45" s="97"/>
      <c r="KY45" s="97"/>
      <c r="KZ45" s="97"/>
      <c r="LA45" s="97"/>
      <c r="LB45" s="97"/>
      <c r="LC45" s="97"/>
      <c r="LD45" s="97"/>
      <c r="LE45" s="97"/>
      <c r="LF45" s="97"/>
      <c r="LG45" s="97"/>
      <c r="LH45" s="97"/>
      <c r="LI45" s="97"/>
      <c r="LJ45" s="97"/>
      <c r="LK45" s="97"/>
      <c r="LL45" s="97"/>
      <c r="LM45" s="97"/>
      <c r="LN45" s="97"/>
      <c r="LO45" s="97"/>
      <c r="LP45" s="97"/>
      <c r="LQ45" s="97"/>
      <c r="LR45" s="97"/>
      <c r="LS45" s="97"/>
      <c r="LT45" s="97"/>
      <c r="LU45" s="97"/>
      <c r="LV45" s="97"/>
      <c r="LW45" s="97"/>
      <c r="LX45" s="97"/>
      <c r="LY45" s="97"/>
      <c r="LZ45" s="97"/>
      <c r="MA45" s="97"/>
      <c r="MB45" s="97"/>
      <c r="MC45" s="97"/>
      <c r="MD45" s="97"/>
      <c r="ME45" s="97"/>
      <c r="MF45" s="97"/>
      <c r="MG45" s="97"/>
      <c r="MH45" s="97"/>
      <c r="MI45" s="97"/>
      <c r="MJ45" s="97"/>
      <c r="MK45" s="97"/>
      <c r="ML45" s="97"/>
      <c r="MM45" s="97"/>
      <c r="MN45" s="97"/>
      <c r="MO45" s="97"/>
      <c r="MP45" s="97"/>
      <c r="MQ45" s="97"/>
      <c r="MR45" s="97"/>
      <c r="MS45" s="97"/>
      <c r="MT45" s="97"/>
      <c r="MU45" s="97"/>
      <c r="MV45" s="97"/>
      <c r="MW45" s="97"/>
      <c r="MX45" s="97"/>
      <c r="MY45" s="97"/>
      <c r="MZ45" s="97"/>
      <c r="NA45" s="97"/>
      <c r="NB45" s="97"/>
      <c r="NC45" s="97"/>
      <c r="ND45" s="97"/>
      <c r="NE45" s="97"/>
      <c r="NF45" s="97"/>
      <c r="NG45" s="97"/>
      <c r="NH45" s="97"/>
      <c r="NI45" s="97"/>
      <c r="NJ45" s="97"/>
      <c r="NK45" s="97"/>
      <c r="NL45" s="97"/>
      <c r="NM45" s="97"/>
      <c r="NN45" s="97"/>
      <c r="NO45" s="97"/>
      <c r="NP45" s="97"/>
      <c r="NQ45" s="97"/>
      <c r="NR45" s="97"/>
      <c r="NS45" s="97"/>
      <c r="NT45" s="97"/>
      <c r="NU45" s="97"/>
      <c r="NV45" s="97"/>
      <c r="NW45" s="97"/>
      <c r="NX45" s="97"/>
      <c r="NY45" s="97"/>
      <c r="NZ45" s="97"/>
      <c r="OA45" s="97"/>
      <c r="OB45" s="97"/>
      <c r="OC45" s="97"/>
      <c r="OD45" s="97"/>
      <c r="OE45" s="97"/>
      <c r="OF45" s="97"/>
      <c r="OG45" s="97"/>
      <c r="OH45" s="97"/>
      <c r="OI45" s="97"/>
      <c r="OJ45" s="97"/>
      <c r="OK45" s="97"/>
      <c r="OL45" s="97"/>
      <c r="OM45" s="97"/>
      <c r="ON45" s="97"/>
      <c r="OO45" s="97"/>
      <c r="OP45" s="97"/>
      <c r="OQ45" s="97"/>
      <c r="OR45" s="97"/>
      <c r="OS45" s="97"/>
      <c r="OT45" s="97"/>
      <c r="OU45" s="97"/>
      <c r="OV45" s="97"/>
      <c r="OW45" s="97"/>
      <c r="OX45" s="97"/>
      <c r="OY45" s="97"/>
      <c r="OZ45" s="97"/>
      <c r="PA45" s="97"/>
      <c r="PB45" s="97"/>
    </row>
    <row r="46" spans="1:418" s="109" customFormat="1" ht="14" hidden="1">
      <c r="A46" s="97"/>
      <c r="B46" s="97"/>
      <c r="C46" s="100"/>
      <c r="D46" s="176"/>
      <c r="E46" s="176"/>
      <c r="F46" s="176"/>
      <c r="G46" s="176"/>
      <c r="H46" s="176"/>
      <c r="I46" s="176"/>
      <c r="J46" s="176"/>
      <c r="K46" s="97"/>
      <c r="L46" s="97"/>
      <c r="M46" s="97"/>
      <c r="N46" s="97"/>
      <c r="O46" s="97"/>
      <c r="P46" s="97"/>
      <c r="Q46" s="97"/>
      <c r="R46" s="97"/>
      <c r="S46" s="97"/>
      <c r="T46" s="97"/>
      <c r="U46" s="97"/>
      <c r="V46" s="97"/>
      <c r="W46" s="97"/>
      <c r="X46" s="193"/>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c r="OO46" s="97"/>
      <c r="OP46" s="97"/>
      <c r="OQ46" s="97"/>
      <c r="OR46" s="97"/>
      <c r="OS46" s="97"/>
      <c r="OT46" s="97"/>
      <c r="OU46" s="97"/>
      <c r="OV46" s="97"/>
      <c r="OW46" s="97"/>
      <c r="OX46" s="97"/>
      <c r="OY46" s="97"/>
      <c r="OZ46" s="97"/>
      <c r="PA46" s="97"/>
      <c r="PB46" s="97"/>
    </row>
    <row r="47" spans="1:418" s="109" customFormat="1" ht="14" hidden="1">
      <c r="A47" s="97"/>
      <c r="B47" s="97"/>
      <c r="C47" s="100"/>
      <c r="D47" s="100"/>
      <c r="E47" s="100"/>
      <c r="F47" s="100"/>
      <c r="G47" s="100"/>
      <c r="H47" s="100"/>
      <c r="I47" s="100"/>
      <c r="J47" s="100"/>
      <c r="K47" s="100"/>
      <c r="L47" s="97"/>
      <c r="M47" s="97"/>
      <c r="N47" s="97"/>
      <c r="O47" s="97"/>
      <c r="P47" s="97"/>
      <c r="Q47" s="97"/>
      <c r="R47" s="97"/>
      <c r="S47" s="97"/>
      <c r="T47" s="97"/>
      <c r="U47" s="97"/>
      <c r="V47" s="97"/>
      <c r="W47" s="97"/>
      <c r="X47" s="193"/>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c r="IB47" s="97"/>
      <c r="IC47" s="97"/>
      <c r="ID47" s="97"/>
      <c r="IE47" s="97"/>
      <c r="IF47" s="97"/>
      <c r="IG47" s="97"/>
      <c r="IH47" s="97"/>
      <c r="II47" s="97"/>
      <c r="IJ47" s="97"/>
      <c r="IK47" s="97"/>
      <c r="IL47" s="97"/>
      <c r="IM47" s="97"/>
      <c r="IN47" s="97"/>
      <c r="IO47" s="97"/>
      <c r="IP47" s="97"/>
      <c r="IQ47" s="97"/>
      <c r="IR47" s="97"/>
      <c r="IS47" s="97"/>
      <c r="IT47" s="97"/>
      <c r="IU47" s="97"/>
      <c r="IV47" s="97"/>
      <c r="IW47" s="97"/>
      <c r="IX47" s="97"/>
      <c r="IY47" s="97"/>
      <c r="IZ47" s="97"/>
      <c r="JA47" s="97"/>
      <c r="JB47" s="97"/>
      <c r="JC47" s="97"/>
      <c r="JD47" s="97"/>
      <c r="JE47" s="97"/>
      <c r="JF47" s="97"/>
      <c r="JG47" s="97"/>
      <c r="JH47" s="97"/>
      <c r="JI47" s="97"/>
      <c r="JJ47" s="97"/>
      <c r="JK47" s="97"/>
      <c r="JL47" s="97"/>
      <c r="JM47" s="97"/>
      <c r="JN47" s="97"/>
      <c r="JO47" s="97"/>
      <c r="JP47" s="97"/>
      <c r="JQ47" s="97"/>
      <c r="JR47" s="97"/>
      <c r="JS47" s="97"/>
      <c r="JT47" s="97"/>
      <c r="JU47" s="97"/>
      <c r="JV47" s="97"/>
      <c r="JW47" s="97"/>
      <c r="JX47" s="97"/>
      <c r="JY47" s="97"/>
      <c r="JZ47" s="97"/>
      <c r="KA47" s="97"/>
      <c r="KB47" s="97"/>
      <c r="KC47" s="97"/>
      <c r="KD47" s="97"/>
      <c r="KE47" s="97"/>
      <c r="KF47" s="97"/>
      <c r="KG47" s="97"/>
      <c r="KH47" s="97"/>
      <c r="KI47" s="97"/>
      <c r="KJ47" s="97"/>
      <c r="KK47" s="97"/>
      <c r="KL47" s="97"/>
      <c r="KM47" s="97"/>
      <c r="KN47" s="97"/>
      <c r="KO47" s="97"/>
      <c r="KP47" s="97"/>
      <c r="KQ47" s="97"/>
      <c r="KR47" s="97"/>
      <c r="KS47" s="97"/>
      <c r="KT47" s="97"/>
      <c r="KU47" s="97"/>
      <c r="KV47" s="97"/>
      <c r="KW47" s="97"/>
      <c r="KX47" s="97"/>
      <c r="KY47" s="97"/>
      <c r="KZ47" s="97"/>
      <c r="LA47" s="97"/>
      <c r="LB47" s="97"/>
      <c r="LC47" s="97"/>
      <c r="LD47" s="97"/>
      <c r="LE47" s="97"/>
      <c r="LF47" s="97"/>
      <c r="LG47" s="97"/>
      <c r="LH47" s="97"/>
      <c r="LI47" s="97"/>
      <c r="LJ47" s="97"/>
      <c r="LK47" s="97"/>
      <c r="LL47" s="97"/>
      <c r="LM47" s="97"/>
      <c r="LN47" s="97"/>
      <c r="LO47" s="97"/>
      <c r="LP47" s="97"/>
      <c r="LQ47" s="97"/>
      <c r="LR47" s="97"/>
      <c r="LS47" s="97"/>
      <c r="LT47" s="97"/>
      <c r="LU47" s="97"/>
      <c r="LV47" s="97"/>
      <c r="LW47" s="97"/>
      <c r="LX47" s="97"/>
      <c r="LY47" s="97"/>
      <c r="LZ47" s="97"/>
      <c r="MA47" s="97"/>
      <c r="MB47" s="97"/>
      <c r="MC47" s="97"/>
      <c r="MD47" s="97"/>
      <c r="ME47" s="97"/>
      <c r="MF47" s="97"/>
      <c r="MG47" s="97"/>
      <c r="MH47" s="97"/>
      <c r="MI47" s="97"/>
      <c r="MJ47" s="97"/>
      <c r="MK47" s="97"/>
      <c r="ML47" s="97"/>
      <c r="MM47" s="97"/>
      <c r="MN47" s="97"/>
      <c r="MO47" s="97"/>
      <c r="MP47" s="97"/>
      <c r="MQ47" s="97"/>
      <c r="MR47" s="97"/>
      <c r="MS47" s="97"/>
      <c r="MT47" s="97"/>
      <c r="MU47" s="97"/>
      <c r="MV47" s="97"/>
      <c r="MW47" s="97"/>
      <c r="MX47" s="97"/>
      <c r="MY47" s="97"/>
      <c r="MZ47" s="97"/>
      <c r="NA47" s="97"/>
      <c r="NB47" s="97"/>
      <c r="NC47" s="97"/>
      <c r="ND47" s="97"/>
      <c r="NE47" s="97"/>
      <c r="NF47" s="97"/>
      <c r="NG47" s="97"/>
      <c r="NH47" s="97"/>
      <c r="NI47" s="97"/>
      <c r="NJ47" s="97"/>
      <c r="NK47" s="97"/>
      <c r="NL47" s="97"/>
      <c r="NM47" s="97"/>
      <c r="NN47" s="97"/>
      <c r="NO47" s="97"/>
      <c r="NP47" s="97"/>
      <c r="NQ47" s="97"/>
      <c r="NR47" s="97"/>
      <c r="NS47" s="97"/>
      <c r="NT47" s="97"/>
      <c r="NU47" s="97"/>
      <c r="NV47" s="97"/>
      <c r="NW47" s="97"/>
      <c r="NX47" s="97"/>
      <c r="NY47" s="97"/>
      <c r="NZ47" s="97"/>
      <c r="OA47" s="97"/>
      <c r="OB47" s="97"/>
      <c r="OC47" s="97"/>
      <c r="OD47" s="97"/>
      <c r="OE47" s="97"/>
      <c r="OF47" s="97"/>
      <c r="OG47" s="97"/>
      <c r="OH47" s="97"/>
      <c r="OI47" s="97"/>
      <c r="OJ47" s="97"/>
      <c r="OK47" s="97"/>
      <c r="OL47" s="97"/>
      <c r="OM47" s="97"/>
      <c r="ON47" s="97"/>
      <c r="OO47" s="97"/>
      <c r="OP47" s="97"/>
      <c r="OQ47" s="97"/>
      <c r="OR47" s="97"/>
      <c r="OS47" s="97"/>
      <c r="OT47" s="97"/>
      <c r="OU47" s="97"/>
      <c r="OV47" s="97"/>
      <c r="OW47" s="97"/>
      <c r="OX47" s="97"/>
      <c r="OY47" s="97"/>
      <c r="OZ47" s="97"/>
      <c r="PA47" s="97"/>
      <c r="PB47" s="97"/>
    </row>
    <row r="48" spans="1:418" s="109" customFormat="1" ht="14" hidden="1">
      <c r="A48" s="97"/>
      <c r="B48" s="97"/>
      <c r="C48" s="97"/>
      <c r="D48" s="97"/>
      <c r="E48" s="97"/>
      <c r="F48" s="97"/>
      <c r="G48" s="100"/>
      <c r="H48" s="100"/>
      <c r="I48" s="100"/>
      <c r="J48" s="100"/>
      <c r="K48" s="100"/>
      <c r="L48" s="97"/>
      <c r="M48" s="97"/>
      <c r="N48" s="97"/>
      <c r="O48" s="97"/>
      <c r="P48" s="97"/>
      <c r="Q48" s="97"/>
      <c r="R48" s="97"/>
      <c r="S48" s="97"/>
      <c r="T48" s="97"/>
      <c r="U48" s="97"/>
      <c r="V48" s="97"/>
      <c r="W48" s="97"/>
      <c r="X48" s="193"/>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c r="GJ48" s="97"/>
      <c r="GK48" s="97"/>
      <c r="GL48" s="97"/>
      <c r="GM48" s="97"/>
      <c r="GN48" s="97"/>
      <c r="GO48" s="97"/>
      <c r="GP48" s="97"/>
      <c r="GQ48" s="97"/>
      <c r="GR48" s="97"/>
      <c r="GS48" s="97"/>
      <c r="GT48" s="97"/>
      <c r="GU48" s="97"/>
      <c r="GV48" s="97"/>
      <c r="GW48" s="97"/>
      <c r="GX48" s="97"/>
      <c r="GY48" s="97"/>
      <c r="GZ48" s="97"/>
      <c r="HA48" s="97"/>
      <c r="HB48" s="97"/>
      <c r="HC48" s="97"/>
      <c r="HD48" s="97"/>
      <c r="HE48" s="97"/>
      <c r="HF48" s="97"/>
      <c r="HG48" s="97"/>
      <c r="HH48" s="97"/>
      <c r="HI48" s="97"/>
      <c r="HJ48" s="97"/>
      <c r="HK48" s="97"/>
      <c r="HL48" s="97"/>
      <c r="HM48" s="97"/>
      <c r="HN48" s="97"/>
      <c r="HO48" s="97"/>
      <c r="HP48" s="97"/>
      <c r="HQ48" s="97"/>
      <c r="HR48" s="97"/>
      <c r="HS48" s="97"/>
      <c r="HT48" s="97"/>
      <c r="HU48" s="97"/>
      <c r="HV48" s="97"/>
      <c r="HW48" s="97"/>
      <c r="HX48" s="97"/>
      <c r="HY48" s="97"/>
      <c r="HZ48" s="97"/>
      <c r="IA48" s="97"/>
      <c r="IB48" s="97"/>
      <c r="IC48" s="97"/>
      <c r="ID48" s="97"/>
      <c r="IE48" s="97"/>
      <c r="IF48" s="97"/>
      <c r="IG48" s="97"/>
      <c r="IH48" s="97"/>
      <c r="II48" s="97"/>
      <c r="IJ48" s="97"/>
      <c r="IK48" s="97"/>
      <c r="IL48" s="97"/>
      <c r="IM48" s="97"/>
      <c r="IN48" s="97"/>
      <c r="IO48" s="97"/>
      <c r="IP48" s="97"/>
      <c r="IQ48" s="97"/>
      <c r="IR48" s="97"/>
      <c r="IS48" s="97"/>
      <c r="IT48" s="97"/>
      <c r="IU48" s="97"/>
      <c r="IV48" s="97"/>
      <c r="IW48" s="97"/>
      <c r="IX48" s="97"/>
      <c r="IY48" s="97"/>
      <c r="IZ48" s="97"/>
      <c r="JA48" s="97"/>
      <c r="JB48" s="97"/>
      <c r="JC48" s="97"/>
      <c r="JD48" s="97"/>
      <c r="JE48" s="97"/>
      <c r="JF48" s="97"/>
      <c r="JG48" s="97"/>
      <c r="JH48" s="97"/>
      <c r="JI48" s="97"/>
      <c r="JJ48" s="97"/>
      <c r="JK48" s="97"/>
      <c r="JL48" s="97"/>
      <c r="JM48" s="97"/>
      <c r="JN48" s="97"/>
      <c r="JO48" s="97"/>
      <c r="JP48" s="97"/>
      <c r="JQ48" s="97"/>
      <c r="JR48" s="97"/>
      <c r="JS48" s="97"/>
      <c r="JT48" s="97"/>
      <c r="JU48" s="97"/>
      <c r="JV48" s="97"/>
      <c r="JW48" s="97"/>
      <c r="JX48" s="97"/>
      <c r="JY48" s="97"/>
      <c r="JZ48" s="97"/>
      <c r="KA48" s="97"/>
      <c r="KB48" s="97"/>
      <c r="KC48" s="97"/>
      <c r="KD48" s="97"/>
      <c r="KE48" s="97"/>
      <c r="KF48" s="97"/>
      <c r="KG48" s="97"/>
      <c r="KH48" s="97"/>
      <c r="KI48" s="97"/>
      <c r="KJ48" s="97"/>
      <c r="KK48" s="97"/>
      <c r="KL48" s="97"/>
      <c r="KM48" s="97"/>
      <c r="KN48" s="97"/>
      <c r="KO48" s="97"/>
      <c r="KP48" s="97"/>
      <c r="KQ48" s="97"/>
      <c r="KR48" s="97"/>
      <c r="KS48" s="97"/>
      <c r="KT48" s="97"/>
      <c r="KU48" s="97"/>
      <c r="KV48" s="97"/>
      <c r="KW48" s="97"/>
      <c r="KX48" s="97"/>
      <c r="KY48" s="97"/>
      <c r="KZ48" s="97"/>
      <c r="LA48" s="97"/>
      <c r="LB48" s="97"/>
      <c r="LC48" s="97"/>
      <c r="LD48" s="97"/>
      <c r="LE48" s="97"/>
      <c r="LF48" s="97"/>
      <c r="LG48" s="97"/>
      <c r="LH48" s="97"/>
      <c r="LI48" s="97"/>
      <c r="LJ48" s="97"/>
      <c r="LK48" s="97"/>
      <c r="LL48" s="97"/>
      <c r="LM48" s="97"/>
      <c r="LN48" s="97"/>
      <c r="LO48" s="97"/>
      <c r="LP48" s="97"/>
      <c r="LQ48" s="97"/>
      <c r="LR48" s="97"/>
      <c r="LS48" s="97"/>
      <c r="LT48" s="97"/>
      <c r="LU48" s="97"/>
      <c r="LV48" s="97"/>
      <c r="LW48" s="97"/>
      <c r="LX48" s="97"/>
      <c r="LY48" s="97"/>
      <c r="LZ48" s="97"/>
      <c r="MA48" s="97"/>
      <c r="MB48" s="97"/>
      <c r="MC48" s="97"/>
      <c r="MD48" s="97"/>
      <c r="ME48" s="97"/>
      <c r="MF48" s="97"/>
      <c r="MG48" s="97"/>
      <c r="MH48" s="97"/>
      <c r="MI48" s="97"/>
      <c r="MJ48" s="97"/>
      <c r="MK48" s="97"/>
      <c r="ML48" s="97"/>
      <c r="MM48" s="97"/>
      <c r="MN48" s="97"/>
      <c r="MO48" s="97"/>
      <c r="MP48" s="97"/>
      <c r="MQ48" s="97"/>
      <c r="MR48" s="97"/>
      <c r="MS48" s="97"/>
      <c r="MT48" s="97"/>
      <c r="MU48" s="97"/>
      <c r="MV48" s="97"/>
      <c r="MW48" s="97"/>
      <c r="MX48" s="97"/>
      <c r="MY48" s="97"/>
      <c r="MZ48" s="97"/>
      <c r="NA48" s="97"/>
      <c r="NB48" s="97"/>
      <c r="NC48" s="97"/>
      <c r="ND48" s="97"/>
      <c r="NE48" s="97"/>
      <c r="NF48" s="97"/>
      <c r="NG48" s="97"/>
      <c r="NH48" s="97"/>
      <c r="NI48" s="97"/>
      <c r="NJ48" s="97"/>
      <c r="NK48" s="97"/>
      <c r="NL48" s="97"/>
      <c r="NM48" s="97"/>
      <c r="NN48" s="97"/>
      <c r="NO48" s="97"/>
      <c r="NP48" s="97"/>
      <c r="NQ48" s="97"/>
      <c r="NR48" s="97"/>
      <c r="NS48" s="97"/>
      <c r="NT48" s="97"/>
      <c r="NU48" s="97"/>
      <c r="NV48" s="97"/>
      <c r="NW48" s="97"/>
      <c r="NX48" s="97"/>
      <c r="NY48" s="97"/>
      <c r="NZ48" s="97"/>
      <c r="OA48" s="97"/>
      <c r="OB48" s="97"/>
      <c r="OC48" s="97"/>
      <c r="OD48" s="97"/>
      <c r="OE48" s="97"/>
      <c r="OF48" s="97"/>
      <c r="OG48" s="97"/>
      <c r="OH48" s="97"/>
      <c r="OI48" s="97"/>
      <c r="OJ48" s="97"/>
      <c r="OK48" s="97"/>
      <c r="OL48" s="97"/>
      <c r="OM48" s="97"/>
      <c r="ON48" s="97"/>
      <c r="OO48" s="97"/>
      <c r="OP48" s="97"/>
      <c r="OQ48" s="97"/>
      <c r="OR48" s="97"/>
      <c r="OS48" s="97"/>
      <c r="OT48" s="97"/>
      <c r="OU48" s="97"/>
      <c r="OV48" s="97"/>
      <c r="OW48" s="97"/>
      <c r="OX48" s="97"/>
      <c r="OY48" s="97"/>
      <c r="OZ48" s="97"/>
      <c r="PA48" s="97"/>
      <c r="PB48" s="97"/>
    </row>
    <row r="49" spans="1:418" s="109" customFormat="1" ht="14" hidden="1">
      <c r="A49" s="97"/>
      <c r="B49" s="97"/>
      <c r="C49" s="100"/>
      <c r="D49" s="100"/>
      <c r="E49" s="100"/>
      <c r="F49" s="100"/>
      <c r="G49" s="100"/>
      <c r="H49" s="100"/>
      <c r="I49" s="100"/>
      <c r="J49" s="100"/>
      <c r="K49" s="100"/>
      <c r="L49" s="97"/>
      <c r="M49" s="97"/>
      <c r="N49" s="97"/>
      <c r="O49" s="97"/>
      <c r="P49" s="97"/>
      <c r="Q49" s="97"/>
      <c r="R49" s="97"/>
      <c r="S49" s="97"/>
      <c r="T49" s="97"/>
      <c r="U49" s="97"/>
      <c r="V49" s="97"/>
      <c r="W49" s="97"/>
      <c r="X49" s="193"/>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7"/>
      <c r="GL49" s="97"/>
      <c r="GM49" s="97"/>
      <c r="GN49" s="97"/>
      <c r="GO49" s="97"/>
      <c r="GP49" s="97"/>
      <c r="GQ49" s="97"/>
      <c r="GR49" s="97"/>
      <c r="GS49" s="97"/>
      <c r="GT49" s="97"/>
      <c r="GU49" s="97"/>
      <c r="GV49" s="97"/>
      <c r="GW49" s="97"/>
      <c r="GX49" s="97"/>
      <c r="GY49" s="97"/>
      <c r="GZ49" s="97"/>
      <c r="HA49" s="97"/>
      <c r="HB49" s="97"/>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c r="IB49" s="97"/>
      <c r="IC49" s="97"/>
      <c r="ID49" s="97"/>
      <c r="IE49" s="97"/>
      <c r="IF49" s="97"/>
      <c r="IG49" s="97"/>
      <c r="IH49" s="97"/>
      <c r="II49" s="97"/>
      <c r="IJ49" s="97"/>
      <c r="IK49" s="97"/>
      <c r="IL49" s="97"/>
      <c r="IM49" s="97"/>
      <c r="IN49" s="97"/>
      <c r="IO49" s="97"/>
      <c r="IP49" s="97"/>
      <c r="IQ49" s="97"/>
      <c r="IR49" s="97"/>
      <c r="IS49" s="97"/>
      <c r="IT49" s="97"/>
      <c r="IU49" s="97"/>
      <c r="IV49" s="97"/>
      <c r="IW49" s="97"/>
      <c r="IX49" s="97"/>
      <c r="IY49" s="97"/>
      <c r="IZ49" s="97"/>
      <c r="JA49" s="97"/>
      <c r="JB49" s="97"/>
      <c r="JC49" s="97"/>
      <c r="JD49" s="97"/>
      <c r="JE49" s="97"/>
      <c r="JF49" s="97"/>
      <c r="JG49" s="97"/>
      <c r="JH49" s="97"/>
      <c r="JI49" s="97"/>
      <c r="JJ49" s="97"/>
      <c r="JK49" s="97"/>
      <c r="JL49" s="97"/>
      <c r="JM49" s="97"/>
      <c r="JN49" s="97"/>
      <c r="JO49" s="97"/>
      <c r="JP49" s="97"/>
      <c r="JQ49" s="97"/>
      <c r="JR49" s="97"/>
      <c r="JS49" s="97"/>
      <c r="JT49" s="97"/>
      <c r="JU49" s="97"/>
      <c r="JV49" s="97"/>
      <c r="JW49" s="97"/>
      <c r="JX49" s="97"/>
      <c r="JY49" s="97"/>
      <c r="JZ49" s="97"/>
      <c r="KA49" s="97"/>
      <c r="KB49" s="97"/>
      <c r="KC49" s="97"/>
      <c r="KD49" s="97"/>
      <c r="KE49" s="97"/>
      <c r="KF49" s="97"/>
      <c r="KG49" s="97"/>
      <c r="KH49" s="97"/>
      <c r="KI49" s="97"/>
      <c r="KJ49" s="97"/>
      <c r="KK49" s="97"/>
      <c r="KL49" s="97"/>
      <c r="KM49" s="97"/>
      <c r="KN49" s="97"/>
      <c r="KO49" s="97"/>
      <c r="KP49" s="97"/>
      <c r="KQ49" s="97"/>
      <c r="KR49" s="97"/>
      <c r="KS49" s="97"/>
      <c r="KT49" s="97"/>
      <c r="KU49" s="97"/>
      <c r="KV49" s="97"/>
      <c r="KW49" s="97"/>
      <c r="KX49" s="97"/>
      <c r="KY49" s="97"/>
      <c r="KZ49" s="97"/>
      <c r="LA49" s="97"/>
      <c r="LB49" s="97"/>
      <c r="LC49" s="97"/>
      <c r="LD49" s="97"/>
      <c r="LE49" s="97"/>
      <c r="LF49" s="97"/>
      <c r="LG49" s="97"/>
      <c r="LH49" s="97"/>
      <c r="LI49" s="97"/>
      <c r="LJ49" s="97"/>
      <c r="LK49" s="97"/>
      <c r="LL49" s="97"/>
      <c r="LM49" s="97"/>
      <c r="LN49" s="97"/>
      <c r="LO49" s="97"/>
      <c r="LP49" s="97"/>
      <c r="LQ49" s="97"/>
      <c r="LR49" s="97"/>
      <c r="LS49" s="97"/>
      <c r="LT49" s="97"/>
      <c r="LU49" s="97"/>
      <c r="LV49" s="97"/>
      <c r="LW49" s="97"/>
      <c r="LX49" s="97"/>
      <c r="LY49" s="97"/>
      <c r="LZ49" s="97"/>
      <c r="MA49" s="97"/>
      <c r="MB49" s="97"/>
      <c r="MC49" s="97"/>
      <c r="MD49" s="97"/>
      <c r="ME49" s="97"/>
      <c r="MF49" s="97"/>
      <c r="MG49" s="97"/>
      <c r="MH49" s="97"/>
      <c r="MI49" s="97"/>
      <c r="MJ49" s="97"/>
      <c r="MK49" s="97"/>
      <c r="ML49" s="97"/>
      <c r="MM49" s="97"/>
      <c r="MN49" s="97"/>
      <c r="MO49" s="97"/>
      <c r="MP49" s="97"/>
      <c r="MQ49" s="97"/>
      <c r="MR49" s="97"/>
      <c r="MS49" s="97"/>
      <c r="MT49" s="97"/>
      <c r="MU49" s="97"/>
      <c r="MV49" s="97"/>
      <c r="MW49" s="97"/>
      <c r="MX49" s="97"/>
      <c r="MY49" s="97"/>
      <c r="MZ49" s="97"/>
      <c r="NA49" s="97"/>
      <c r="NB49" s="97"/>
      <c r="NC49" s="97"/>
      <c r="ND49" s="97"/>
      <c r="NE49" s="97"/>
      <c r="NF49" s="97"/>
      <c r="NG49" s="97"/>
      <c r="NH49" s="97"/>
      <c r="NI49" s="97"/>
      <c r="NJ49" s="97"/>
      <c r="NK49" s="97"/>
      <c r="NL49" s="97"/>
      <c r="NM49" s="97"/>
      <c r="NN49" s="97"/>
      <c r="NO49" s="97"/>
      <c r="NP49" s="97"/>
      <c r="NQ49" s="97"/>
      <c r="NR49" s="97"/>
      <c r="NS49" s="97"/>
      <c r="NT49" s="97"/>
      <c r="NU49" s="97"/>
      <c r="NV49" s="97"/>
      <c r="NW49" s="97"/>
      <c r="NX49" s="97"/>
      <c r="NY49" s="97"/>
      <c r="NZ49" s="97"/>
      <c r="OA49" s="97"/>
      <c r="OB49" s="97"/>
      <c r="OC49" s="97"/>
      <c r="OD49" s="97"/>
      <c r="OE49" s="97"/>
      <c r="OF49" s="97"/>
      <c r="OG49" s="97"/>
      <c r="OH49" s="97"/>
      <c r="OI49" s="97"/>
      <c r="OJ49" s="97"/>
      <c r="OK49" s="97"/>
      <c r="OL49" s="97"/>
      <c r="OM49" s="97"/>
      <c r="ON49" s="97"/>
      <c r="OO49" s="97"/>
      <c r="OP49" s="97"/>
      <c r="OQ49" s="97"/>
      <c r="OR49" s="97"/>
      <c r="OS49" s="97"/>
      <c r="OT49" s="97"/>
      <c r="OU49" s="97"/>
      <c r="OV49" s="97"/>
      <c r="OW49" s="97"/>
      <c r="OX49" s="97"/>
      <c r="OY49" s="97"/>
      <c r="OZ49" s="97"/>
      <c r="PA49" s="97"/>
      <c r="PB49" s="97"/>
    </row>
    <row r="50" spans="1:418" s="109" customFormat="1" ht="14" hidden="1">
      <c r="A50" s="97"/>
      <c r="B50" s="97"/>
      <c r="C50" s="100"/>
      <c r="D50" s="100"/>
      <c r="E50" s="100"/>
      <c r="F50" s="100"/>
      <c r="G50" s="100"/>
      <c r="H50" s="100"/>
      <c r="I50" s="100"/>
      <c r="J50" s="100"/>
      <c r="K50" s="100"/>
      <c r="L50" s="97"/>
      <c r="M50" s="97"/>
      <c r="N50" s="97"/>
      <c r="O50" s="97"/>
      <c r="P50" s="97"/>
      <c r="Q50" s="97"/>
      <c r="R50" s="97"/>
      <c r="S50" s="97"/>
      <c r="T50" s="97"/>
      <c r="U50" s="97"/>
      <c r="V50" s="97"/>
      <c r="W50" s="97"/>
      <c r="X50" s="193"/>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c r="IT50" s="97"/>
      <c r="IU50" s="97"/>
      <c r="IV50" s="97"/>
      <c r="IW50" s="97"/>
      <c r="IX50" s="97"/>
      <c r="IY50" s="97"/>
      <c r="IZ50" s="97"/>
      <c r="JA50" s="97"/>
      <c r="JB50" s="97"/>
      <c r="JC50" s="97"/>
      <c r="JD50" s="97"/>
      <c r="JE50" s="97"/>
      <c r="JF50" s="97"/>
      <c r="JG50" s="97"/>
      <c r="JH50" s="97"/>
      <c r="JI50" s="97"/>
      <c r="JJ50" s="97"/>
      <c r="JK50" s="97"/>
      <c r="JL50" s="97"/>
      <c r="JM50" s="97"/>
      <c r="JN50" s="97"/>
      <c r="JO50" s="97"/>
      <c r="JP50" s="97"/>
      <c r="JQ50" s="97"/>
      <c r="JR50" s="97"/>
      <c r="JS50" s="97"/>
      <c r="JT50" s="97"/>
      <c r="JU50" s="97"/>
      <c r="JV50" s="97"/>
      <c r="JW50" s="97"/>
      <c r="JX50" s="97"/>
      <c r="JY50" s="97"/>
      <c r="JZ50" s="97"/>
      <c r="KA50" s="97"/>
      <c r="KB50" s="97"/>
      <c r="KC50" s="97"/>
      <c r="KD50" s="97"/>
      <c r="KE50" s="97"/>
      <c r="KF50" s="97"/>
      <c r="KG50" s="97"/>
      <c r="KH50" s="97"/>
      <c r="KI50" s="97"/>
      <c r="KJ50" s="97"/>
      <c r="KK50" s="97"/>
      <c r="KL50" s="97"/>
      <c r="KM50" s="97"/>
      <c r="KN50" s="97"/>
      <c r="KO50" s="97"/>
      <c r="KP50" s="97"/>
      <c r="KQ50" s="97"/>
      <c r="KR50" s="97"/>
      <c r="KS50" s="97"/>
      <c r="KT50" s="97"/>
      <c r="KU50" s="97"/>
      <c r="KV50" s="97"/>
      <c r="KW50" s="97"/>
      <c r="KX50" s="97"/>
      <c r="KY50" s="97"/>
      <c r="KZ50" s="97"/>
      <c r="LA50" s="97"/>
      <c r="LB50" s="97"/>
      <c r="LC50" s="97"/>
      <c r="LD50" s="97"/>
      <c r="LE50" s="97"/>
      <c r="LF50" s="97"/>
      <c r="LG50" s="97"/>
      <c r="LH50" s="97"/>
      <c r="LI50" s="97"/>
      <c r="LJ50" s="97"/>
      <c r="LK50" s="97"/>
      <c r="LL50" s="97"/>
      <c r="LM50" s="97"/>
      <c r="LN50" s="97"/>
      <c r="LO50" s="97"/>
      <c r="LP50" s="97"/>
      <c r="LQ50" s="97"/>
      <c r="LR50" s="97"/>
      <c r="LS50" s="97"/>
      <c r="LT50" s="97"/>
      <c r="LU50" s="97"/>
      <c r="LV50" s="97"/>
      <c r="LW50" s="97"/>
      <c r="LX50" s="97"/>
      <c r="LY50" s="97"/>
      <c r="LZ50" s="97"/>
      <c r="MA50" s="97"/>
      <c r="MB50" s="97"/>
      <c r="MC50" s="97"/>
      <c r="MD50" s="97"/>
      <c r="ME50" s="97"/>
      <c r="MF50" s="97"/>
      <c r="MG50" s="97"/>
      <c r="MH50" s="97"/>
      <c r="MI50" s="97"/>
      <c r="MJ50" s="97"/>
      <c r="MK50" s="97"/>
      <c r="ML50" s="97"/>
      <c r="MM50" s="97"/>
      <c r="MN50" s="97"/>
      <c r="MO50" s="97"/>
      <c r="MP50" s="97"/>
      <c r="MQ50" s="97"/>
      <c r="MR50" s="97"/>
      <c r="MS50" s="97"/>
      <c r="MT50" s="97"/>
      <c r="MU50" s="97"/>
      <c r="MV50" s="97"/>
      <c r="MW50" s="97"/>
      <c r="MX50" s="97"/>
      <c r="MY50" s="97"/>
      <c r="MZ50" s="97"/>
      <c r="NA50" s="97"/>
      <c r="NB50" s="97"/>
      <c r="NC50" s="97"/>
      <c r="ND50" s="97"/>
      <c r="NE50" s="97"/>
      <c r="NF50" s="97"/>
      <c r="NG50" s="97"/>
      <c r="NH50" s="97"/>
      <c r="NI50" s="97"/>
      <c r="NJ50" s="97"/>
      <c r="NK50" s="97"/>
      <c r="NL50" s="97"/>
      <c r="NM50" s="97"/>
      <c r="NN50" s="97"/>
      <c r="NO50" s="97"/>
      <c r="NP50" s="97"/>
      <c r="NQ50" s="97"/>
      <c r="NR50" s="97"/>
      <c r="NS50" s="97"/>
      <c r="NT50" s="97"/>
      <c r="NU50" s="97"/>
      <c r="NV50" s="97"/>
      <c r="NW50" s="97"/>
      <c r="NX50" s="97"/>
      <c r="NY50" s="97"/>
      <c r="NZ50" s="97"/>
      <c r="OA50" s="97"/>
      <c r="OB50" s="97"/>
      <c r="OC50" s="97"/>
      <c r="OD50" s="97"/>
      <c r="OE50" s="97"/>
      <c r="OF50" s="97"/>
      <c r="OG50" s="97"/>
      <c r="OH50" s="97"/>
      <c r="OI50" s="97"/>
      <c r="OJ50" s="97"/>
      <c r="OK50" s="97"/>
      <c r="OL50" s="97"/>
      <c r="OM50" s="97"/>
      <c r="ON50" s="97"/>
      <c r="OO50" s="97"/>
      <c r="OP50" s="97"/>
      <c r="OQ50" s="97"/>
      <c r="OR50" s="97"/>
      <c r="OS50" s="97"/>
      <c r="OT50" s="97"/>
      <c r="OU50" s="97"/>
      <c r="OV50" s="97"/>
      <c r="OW50" s="97"/>
      <c r="OX50" s="97"/>
      <c r="OY50" s="97"/>
      <c r="OZ50" s="97"/>
      <c r="PA50" s="97"/>
      <c r="PB50" s="97"/>
    </row>
    <row r="51" spans="1:418" s="109" customFormat="1" ht="14" hidden="1">
      <c r="A51" s="97"/>
      <c r="B51" s="97"/>
      <c r="C51" s="100"/>
      <c r="D51" s="100"/>
      <c r="E51" s="100"/>
      <c r="F51" s="100"/>
      <c r="G51" s="100"/>
      <c r="H51" s="100"/>
      <c r="I51" s="100"/>
      <c r="J51" s="100"/>
      <c r="K51" s="100"/>
      <c r="L51" s="97"/>
      <c r="M51" s="97"/>
      <c r="N51" s="97"/>
      <c r="O51" s="97"/>
      <c r="P51" s="97"/>
      <c r="Q51" s="97"/>
      <c r="R51" s="97"/>
      <c r="S51" s="97"/>
      <c r="T51" s="97"/>
      <c r="U51" s="97"/>
      <c r="V51" s="97"/>
      <c r="W51" s="97"/>
      <c r="X51" s="193"/>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7"/>
      <c r="GL51" s="97"/>
      <c r="GM51" s="97"/>
      <c r="GN51" s="97"/>
      <c r="GO51" s="97"/>
      <c r="GP51" s="97"/>
      <c r="GQ51" s="97"/>
      <c r="GR51" s="97"/>
      <c r="GS51" s="97"/>
      <c r="GT51" s="97"/>
      <c r="GU51" s="97"/>
      <c r="GV51" s="97"/>
      <c r="GW51" s="97"/>
      <c r="GX51" s="97"/>
      <c r="GY51" s="97"/>
      <c r="GZ51" s="97"/>
      <c r="HA51" s="97"/>
      <c r="HB51" s="97"/>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c r="IT51" s="97"/>
      <c r="IU51" s="97"/>
      <c r="IV51" s="97"/>
      <c r="IW51" s="97"/>
      <c r="IX51" s="97"/>
      <c r="IY51" s="97"/>
      <c r="IZ51" s="97"/>
      <c r="JA51" s="97"/>
      <c r="JB51" s="97"/>
      <c r="JC51" s="97"/>
      <c r="JD51" s="97"/>
      <c r="JE51" s="97"/>
      <c r="JF51" s="97"/>
      <c r="JG51" s="97"/>
      <c r="JH51" s="97"/>
      <c r="JI51" s="97"/>
      <c r="JJ51" s="97"/>
      <c r="JK51" s="97"/>
      <c r="JL51" s="97"/>
      <c r="JM51" s="97"/>
      <c r="JN51" s="97"/>
      <c r="JO51" s="97"/>
      <c r="JP51" s="97"/>
      <c r="JQ51" s="97"/>
      <c r="JR51" s="97"/>
      <c r="JS51" s="97"/>
      <c r="JT51" s="97"/>
      <c r="JU51" s="97"/>
      <c r="JV51" s="97"/>
      <c r="JW51" s="97"/>
      <c r="JX51" s="97"/>
      <c r="JY51" s="97"/>
      <c r="JZ51" s="97"/>
      <c r="KA51" s="97"/>
      <c r="KB51" s="97"/>
      <c r="KC51" s="97"/>
      <c r="KD51" s="97"/>
      <c r="KE51" s="97"/>
      <c r="KF51" s="97"/>
      <c r="KG51" s="97"/>
      <c r="KH51" s="97"/>
      <c r="KI51" s="97"/>
      <c r="KJ51" s="97"/>
      <c r="KK51" s="97"/>
      <c r="KL51" s="97"/>
      <c r="KM51" s="97"/>
      <c r="KN51" s="97"/>
      <c r="KO51" s="97"/>
      <c r="KP51" s="97"/>
      <c r="KQ51" s="97"/>
      <c r="KR51" s="97"/>
      <c r="KS51" s="97"/>
      <c r="KT51" s="97"/>
      <c r="KU51" s="97"/>
      <c r="KV51" s="97"/>
      <c r="KW51" s="97"/>
      <c r="KX51" s="97"/>
      <c r="KY51" s="97"/>
      <c r="KZ51" s="97"/>
      <c r="LA51" s="97"/>
      <c r="LB51" s="97"/>
      <c r="LC51" s="97"/>
      <c r="LD51" s="97"/>
      <c r="LE51" s="97"/>
      <c r="LF51" s="97"/>
      <c r="LG51" s="97"/>
      <c r="LH51" s="97"/>
      <c r="LI51" s="97"/>
      <c r="LJ51" s="97"/>
      <c r="LK51" s="97"/>
      <c r="LL51" s="97"/>
      <c r="LM51" s="97"/>
      <c r="LN51" s="97"/>
      <c r="LO51" s="97"/>
      <c r="LP51" s="97"/>
      <c r="LQ51" s="97"/>
      <c r="LR51" s="97"/>
      <c r="LS51" s="97"/>
      <c r="LT51" s="97"/>
      <c r="LU51" s="97"/>
      <c r="LV51" s="97"/>
      <c r="LW51" s="97"/>
      <c r="LX51" s="97"/>
      <c r="LY51" s="97"/>
      <c r="LZ51" s="97"/>
      <c r="MA51" s="97"/>
      <c r="MB51" s="97"/>
      <c r="MC51" s="97"/>
      <c r="MD51" s="97"/>
      <c r="ME51" s="97"/>
      <c r="MF51" s="97"/>
      <c r="MG51" s="97"/>
      <c r="MH51" s="97"/>
      <c r="MI51" s="97"/>
      <c r="MJ51" s="97"/>
      <c r="MK51" s="97"/>
      <c r="ML51" s="97"/>
      <c r="MM51" s="97"/>
      <c r="MN51" s="97"/>
      <c r="MO51" s="97"/>
      <c r="MP51" s="97"/>
      <c r="MQ51" s="97"/>
      <c r="MR51" s="97"/>
      <c r="MS51" s="97"/>
      <c r="MT51" s="97"/>
      <c r="MU51" s="97"/>
      <c r="MV51" s="97"/>
      <c r="MW51" s="97"/>
      <c r="MX51" s="97"/>
      <c r="MY51" s="97"/>
      <c r="MZ51" s="97"/>
      <c r="NA51" s="97"/>
      <c r="NB51" s="97"/>
      <c r="NC51" s="97"/>
      <c r="ND51" s="97"/>
      <c r="NE51" s="97"/>
      <c r="NF51" s="97"/>
      <c r="NG51" s="97"/>
      <c r="NH51" s="97"/>
      <c r="NI51" s="97"/>
      <c r="NJ51" s="97"/>
      <c r="NK51" s="97"/>
      <c r="NL51" s="97"/>
      <c r="NM51" s="97"/>
      <c r="NN51" s="97"/>
      <c r="NO51" s="97"/>
      <c r="NP51" s="97"/>
      <c r="NQ51" s="97"/>
      <c r="NR51" s="97"/>
      <c r="NS51" s="97"/>
      <c r="NT51" s="97"/>
      <c r="NU51" s="97"/>
      <c r="NV51" s="97"/>
      <c r="NW51" s="97"/>
      <c r="NX51" s="97"/>
      <c r="NY51" s="97"/>
      <c r="NZ51" s="97"/>
      <c r="OA51" s="97"/>
      <c r="OB51" s="97"/>
      <c r="OC51" s="97"/>
      <c r="OD51" s="97"/>
      <c r="OE51" s="97"/>
      <c r="OF51" s="97"/>
      <c r="OG51" s="97"/>
      <c r="OH51" s="97"/>
      <c r="OI51" s="97"/>
      <c r="OJ51" s="97"/>
      <c r="OK51" s="97"/>
      <c r="OL51" s="97"/>
      <c r="OM51" s="97"/>
      <c r="ON51" s="97"/>
      <c r="OO51" s="97"/>
      <c r="OP51" s="97"/>
      <c r="OQ51" s="97"/>
      <c r="OR51" s="97"/>
      <c r="OS51" s="97"/>
      <c r="OT51" s="97"/>
      <c r="OU51" s="97"/>
      <c r="OV51" s="97"/>
      <c r="OW51" s="97"/>
      <c r="OX51" s="97"/>
      <c r="OY51" s="97"/>
      <c r="OZ51" s="97"/>
      <c r="PA51" s="97"/>
      <c r="PB51" s="97"/>
    </row>
    <row r="52" spans="1:418" s="109" customFormat="1" ht="14" hidden="1">
      <c r="A52" s="97"/>
      <c r="B52" s="97"/>
      <c r="C52" s="100"/>
      <c r="D52" s="100"/>
      <c r="E52" s="100"/>
      <c r="F52" s="100"/>
      <c r="G52" s="100"/>
      <c r="H52" s="100"/>
      <c r="I52" s="100"/>
      <c r="J52" s="100"/>
      <c r="K52" s="100"/>
      <c r="L52" s="97"/>
      <c r="M52" s="97"/>
      <c r="N52" s="97"/>
      <c r="O52" s="97"/>
      <c r="P52" s="97"/>
      <c r="Q52" s="97"/>
      <c r="R52" s="97"/>
      <c r="S52" s="97"/>
      <c r="T52" s="97"/>
      <c r="U52" s="97"/>
      <c r="V52" s="97"/>
      <c r="W52" s="97"/>
      <c r="X52" s="193"/>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c r="IT52" s="97"/>
      <c r="IU52" s="97"/>
      <c r="IV52" s="97"/>
      <c r="IW52" s="97"/>
      <c r="IX52" s="97"/>
      <c r="IY52" s="97"/>
      <c r="IZ52" s="97"/>
      <c r="JA52" s="97"/>
      <c r="JB52" s="97"/>
      <c r="JC52" s="97"/>
      <c r="JD52" s="97"/>
      <c r="JE52" s="97"/>
      <c r="JF52" s="97"/>
      <c r="JG52" s="97"/>
      <c r="JH52" s="97"/>
      <c r="JI52" s="97"/>
      <c r="JJ52" s="97"/>
      <c r="JK52" s="97"/>
      <c r="JL52" s="97"/>
      <c r="JM52" s="97"/>
      <c r="JN52" s="97"/>
      <c r="JO52" s="97"/>
      <c r="JP52" s="97"/>
      <c r="JQ52" s="97"/>
      <c r="JR52" s="97"/>
      <c r="JS52" s="97"/>
      <c r="JT52" s="97"/>
      <c r="JU52" s="97"/>
      <c r="JV52" s="97"/>
      <c r="JW52" s="97"/>
      <c r="JX52" s="97"/>
      <c r="JY52" s="97"/>
      <c r="JZ52" s="97"/>
      <c r="KA52" s="97"/>
      <c r="KB52" s="97"/>
      <c r="KC52" s="97"/>
      <c r="KD52" s="97"/>
      <c r="KE52" s="97"/>
      <c r="KF52" s="97"/>
      <c r="KG52" s="97"/>
      <c r="KH52" s="97"/>
      <c r="KI52" s="97"/>
      <c r="KJ52" s="97"/>
      <c r="KK52" s="97"/>
      <c r="KL52" s="97"/>
      <c r="KM52" s="97"/>
      <c r="KN52" s="97"/>
      <c r="KO52" s="97"/>
      <c r="KP52" s="97"/>
      <c r="KQ52" s="97"/>
      <c r="KR52" s="97"/>
      <c r="KS52" s="97"/>
      <c r="KT52" s="97"/>
      <c r="KU52" s="97"/>
      <c r="KV52" s="97"/>
      <c r="KW52" s="97"/>
      <c r="KX52" s="97"/>
      <c r="KY52" s="97"/>
      <c r="KZ52" s="97"/>
      <c r="LA52" s="97"/>
      <c r="LB52" s="97"/>
      <c r="LC52" s="97"/>
      <c r="LD52" s="97"/>
      <c r="LE52" s="97"/>
      <c r="LF52" s="97"/>
      <c r="LG52" s="97"/>
      <c r="LH52" s="97"/>
      <c r="LI52" s="97"/>
      <c r="LJ52" s="97"/>
      <c r="LK52" s="97"/>
      <c r="LL52" s="97"/>
      <c r="LM52" s="97"/>
      <c r="LN52" s="97"/>
      <c r="LO52" s="97"/>
      <c r="LP52" s="97"/>
      <c r="LQ52" s="97"/>
      <c r="LR52" s="97"/>
      <c r="LS52" s="97"/>
      <c r="LT52" s="97"/>
      <c r="LU52" s="97"/>
      <c r="LV52" s="97"/>
      <c r="LW52" s="97"/>
      <c r="LX52" s="97"/>
      <c r="LY52" s="97"/>
      <c r="LZ52" s="97"/>
      <c r="MA52" s="97"/>
      <c r="MB52" s="97"/>
      <c r="MC52" s="97"/>
      <c r="MD52" s="97"/>
      <c r="ME52" s="97"/>
      <c r="MF52" s="97"/>
      <c r="MG52" s="97"/>
      <c r="MH52" s="97"/>
      <c r="MI52" s="97"/>
      <c r="MJ52" s="97"/>
      <c r="MK52" s="97"/>
      <c r="ML52" s="97"/>
      <c r="MM52" s="97"/>
      <c r="MN52" s="97"/>
      <c r="MO52" s="97"/>
      <c r="MP52" s="97"/>
      <c r="MQ52" s="97"/>
      <c r="MR52" s="97"/>
      <c r="MS52" s="97"/>
      <c r="MT52" s="97"/>
      <c r="MU52" s="97"/>
      <c r="MV52" s="97"/>
      <c r="MW52" s="97"/>
      <c r="MX52" s="97"/>
      <c r="MY52" s="97"/>
      <c r="MZ52" s="97"/>
      <c r="NA52" s="97"/>
      <c r="NB52" s="97"/>
      <c r="NC52" s="97"/>
      <c r="ND52" s="97"/>
      <c r="NE52" s="97"/>
      <c r="NF52" s="97"/>
      <c r="NG52" s="97"/>
      <c r="NH52" s="97"/>
      <c r="NI52" s="97"/>
      <c r="NJ52" s="97"/>
      <c r="NK52" s="97"/>
      <c r="NL52" s="97"/>
      <c r="NM52" s="97"/>
      <c r="NN52" s="97"/>
      <c r="NO52" s="97"/>
      <c r="NP52" s="97"/>
      <c r="NQ52" s="97"/>
      <c r="NR52" s="97"/>
      <c r="NS52" s="97"/>
      <c r="NT52" s="97"/>
      <c r="NU52" s="97"/>
      <c r="NV52" s="97"/>
      <c r="NW52" s="97"/>
      <c r="NX52" s="97"/>
      <c r="NY52" s="97"/>
      <c r="NZ52" s="97"/>
      <c r="OA52" s="97"/>
      <c r="OB52" s="97"/>
      <c r="OC52" s="97"/>
      <c r="OD52" s="97"/>
      <c r="OE52" s="97"/>
      <c r="OF52" s="97"/>
      <c r="OG52" s="97"/>
      <c r="OH52" s="97"/>
      <c r="OI52" s="97"/>
      <c r="OJ52" s="97"/>
      <c r="OK52" s="97"/>
      <c r="OL52" s="97"/>
      <c r="OM52" s="97"/>
      <c r="ON52" s="97"/>
      <c r="OO52" s="97"/>
      <c r="OP52" s="97"/>
      <c r="OQ52" s="97"/>
      <c r="OR52" s="97"/>
      <c r="OS52" s="97"/>
      <c r="OT52" s="97"/>
      <c r="OU52" s="97"/>
      <c r="OV52" s="97"/>
      <c r="OW52" s="97"/>
      <c r="OX52" s="97"/>
      <c r="OY52" s="97"/>
      <c r="OZ52" s="97"/>
      <c r="PA52" s="97"/>
      <c r="PB52" s="97"/>
    </row>
    <row r="53" spans="1:418" s="109" customFormat="1" ht="14" hidden="1">
      <c r="A53" s="97"/>
      <c r="B53" s="97"/>
      <c r="C53" s="100"/>
      <c r="D53" s="100"/>
      <c r="E53" s="100"/>
      <c r="F53" s="100"/>
      <c r="G53" s="100"/>
      <c r="H53" s="100"/>
      <c r="I53" s="100"/>
      <c r="J53" s="100"/>
      <c r="K53" s="100"/>
      <c r="L53" s="97"/>
      <c r="M53" s="97"/>
      <c r="N53" s="97"/>
      <c r="O53" s="97"/>
      <c r="P53" s="97"/>
      <c r="Q53" s="97"/>
      <c r="R53" s="97"/>
      <c r="S53" s="97"/>
      <c r="T53" s="97"/>
      <c r="U53" s="97"/>
      <c r="V53" s="97"/>
      <c r="W53" s="97"/>
      <c r="X53" s="193"/>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c r="IU53" s="97"/>
      <c r="IV53" s="97"/>
      <c r="IW53" s="97"/>
      <c r="IX53" s="97"/>
      <c r="IY53" s="97"/>
      <c r="IZ53" s="97"/>
      <c r="JA53" s="97"/>
      <c r="JB53" s="97"/>
      <c r="JC53" s="97"/>
      <c r="JD53" s="97"/>
      <c r="JE53" s="97"/>
      <c r="JF53" s="97"/>
      <c r="JG53" s="97"/>
      <c r="JH53" s="97"/>
      <c r="JI53" s="97"/>
      <c r="JJ53" s="97"/>
      <c r="JK53" s="97"/>
      <c r="JL53" s="97"/>
      <c r="JM53" s="97"/>
      <c r="JN53" s="97"/>
      <c r="JO53" s="97"/>
      <c r="JP53" s="97"/>
      <c r="JQ53" s="97"/>
      <c r="JR53" s="97"/>
      <c r="JS53" s="97"/>
      <c r="JT53" s="97"/>
      <c r="JU53" s="97"/>
      <c r="JV53" s="97"/>
      <c r="JW53" s="97"/>
      <c r="JX53" s="97"/>
      <c r="JY53" s="97"/>
      <c r="JZ53" s="97"/>
      <c r="KA53" s="97"/>
      <c r="KB53" s="97"/>
      <c r="KC53" s="97"/>
      <c r="KD53" s="97"/>
      <c r="KE53" s="97"/>
      <c r="KF53" s="97"/>
      <c r="KG53" s="97"/>
      <c r="KH53" s="97"/>
      <c r="KI53" s="97"/>
      <c r="KJ53" s="97"/>
      <c r="KK53" s="97"/>
      <c r="KL53" s="97"/>
      <c r="KM53" s="97"/>
      <c r="KN53" s="97"/>
      <c r="KO53" s="97"/>
      <c r="KP53" s="97"/>
      <c r="KQ53" s="97"/>
      <c r="KR53" s="97"/>
      <c r="KS53" s="97"/>
      <c r="KT53" s="97"/>
      <c r="KU53" s="97"/>
      <c r="KV53" s="97"/>
      <c r="KW53" s="97"/>
      <c r="KX53" s="97"/>
      <c r="KY53" s="97"/>
      <c r="KZ53" s="97"/>
      <c r="LA53" s="97"/>
      <c r="LB53" s="97"/>
      <c r="LC53" s="97"/>
      <c r="LD53" s="97"/>
      <c r="LE53" s="97"/>
      <c r="LF53" s="97"/>
      <c r="LG53" s="97"/>
      <c r="LH53" s="97"/>
      <c r="LI53" s="97"/>
      <c r="LJ53" s="97"/>
      <c r="LK53" s="97"/>
      <c r="LL53" s="97"/>
      <c r="LM53" s="97"/>
      <c r="LN53" s="97"/>
      <c r="LO53" s="97"/>
      <c r="LP53" s="97"/>
      <c r="LQ53" s="97"/>
      <c r="LR53" s="97"/>
      <c r="LS53" s="97"/>
      <c r="LT53" s="97"/>
      <c r="LU53" s="97"/>
      <c r="LV53" s="97"/>
      <c r="LW53" s="97"/>
      <c r="LX53" s="97"/>
      <c r="LY53" s="97"/>
      <c r="LZ53" s="97"/>
      <c r="MA53" s="97"/>
      <c r="MB53" s="97"/>
      <c r="MC53" s="97"/>
      <c r="MD53" s="97"/>
      <c r="ME53" s="97"/>
      <c r="MF53" s="97"/>
      <c r="MG53" s="97"/>
      <c r="MH53" s="97"/>
      <c r="MI53" s="97"/>
      <c r="MJ53" s="97"/>
      <c r="MK53" s="97"/>
      <c r="ML53" s="97"/>
      <c r="MM53" s="97"/>
      <c r="MN53" s="97"/>
      <c r="MO53" s="97"/>
      <c r="MP53" s="97"/>
      <c r="MQ53" s="97"/>
      <c r="MR53" s="97"/>
      <c r="MS53" s="97"/>
      <c r="MT53" s="97"/>
      <c r="MU53" s="97"/>
      <c r="MV53" s="97"/>
      <c r="MW53" s="97"/>
      <c r="MX53" s="97"/>
      <c r="MY53" s="97"/>
      <c r="MZ53" s="97"/>
      <c r="NA53" s="97"/>
      <c r="NB53" s="97"/>
      <c r="NC53" s="97"/>
      <c r="ND53" s="97"/>
      <c r="NE53" s="97"/>
      <c r="NF53" s="97"/>
      <c r="NG53" s="97"/>
      <c r="NH53" s="97"/>
      <c r="NI53" s="97"/>
      <c r="NJ53" s="97"/>
      <c r="NK53" s="97"/>
      <c r="NL53" s="97"/>
      <c r="NM53" s="97"/>
      <c r="NN53" s="97"/>
      <c r="NO53" s="97"/>
      <c r="NP53" s="97"/>
      <c r="NQ53" s="97"/>
      <c r="NR53" s="97"/>
      <c r="NS53" s="97"/>
      <c r="NT53" s="97"/>
      <c r="NU53" s="97"/>
      <c r="NV53" s="97"/>
      <c r="NW53" s="97"/>
      <c r="NX53" s="97"/>
      <c r="NY53" s="97"/>
      <c r="NZ53" s="97"/>
      <c r="OA53" s="97"/>
      <c r="OB53" s="97"/>
      <c r="OC53" s="97"/>
      <c r="OD53" s="97"/>
      <c r="OE53" s="97"/>
      <c r="OF53" s="97"/>
      <c r="OG53" s="97"/>
      <c r="OH53" s="97"/>
      <c r="OI53" s="97"/>
      <c r="OJ53" s="97"/>
      <c r="OK53" s="97"/>
      <c r="OL53" s="97"/>
      <c r="OM53" s="97"/>
      <c r="ON53" s="97"/>
      <c r="OO53" s="97"/>
      <c r="OP53" s="97"/>
      <c r="OQ53" s="97"/>
      <c r="OR53" s="97"/>
      <c r="OS53" s="97"/>
      <c r="OT53" s="97"/>
      <c r="OU53" s="97"/>
      <c r="OV53" s="97"/>
      <c r="OW53" s="97"/>
      <c r="OX53" s="97"/>
      <c r="OY53" s="97"/>
      <c r="OZ53" s="97"/>
      <c r="PA53" s="97"/>
      <c r="PB53" s="97"/>
    </row>
    <row r="54" spans="1:418" s="109" customFormat="1" hidden="1">
      <c r="A54" s="196"/>
      <c r="B54" s="196"/>
      <c r="C54" s="197"/>
      <c r="D54" s="197"/>
      <c r="E54" s="197"/>
      <c r="F54" s="197"/>
      <c r="G54" s="197"/>
      <c r="H54" s="197"/>
      <c r="I54" s="197"/>
      <c r="J54" s="197"/>
      <c r="K54" s="197"/>
      <c r="L54" s="196"/>
      <c r="M54" s="196"/>
      <c r="N54" s="196"/>
      <c r="O54" s="196"/>
      <c r="P54" s="97"/>
      <c r="Q54" s="97"/>
      <c r="R54" s="97"/>
      <c r="S54" s="97"/>
      <c r="T54" s="97"/>
      <c r="U54" s="97"/>
      <c r="V54" s="97"/>
      <c r="W54" s="97"/>
      <c r="X54" s="193"/>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c r="IU54" s="97"/>
      <c r="IV54" s="97"/>
      <c r="IW54" s="97"/>
      <c r="IX54" s="97"/>
      <c r="IY54" s="97"/>
      <c r="IZ54" s="97"/>
      <c r="JA54" s="97"/>
      <c r="JB54" s="97"/>
      <c r="JC54" s="97"/>
      <c r="JD54" s="97"/>
      <c r="JE54" s="97"/>
      <c r="JF54" s="97"/>
      <c r="JG54" s="97"/>
      <c r="JH54" s="97"/>
      <c r="JI54" s="97"/>
      <c r="JJ54" s="97"/>
      <c r="JK54" s="97"/>
      <c r="JL54" s="97"/>
      <c r="JM54" s="97"/>
      <c r="JN54" s="97"/>
      <c r="JO54" s="97"/>
      <c r="JP54" s="97"/>
      <c r="JQ54" s="97"/>
      <c r="JR54" s="97"/>
      <c r="JS54" s="97"/>
      <c r="JT54" s="97"/>
      <c r="JU54" s="97"/>
      <c r="JV54" s="97"/>
      <c r="JW54" s="97"/>
      <c r="JX54" s="97"/>
      <c r="JY54" s="97"/>
      <c r="JZ54" s="97"/>
      <c r="KA54" s="97"/>
      <c r="KB54" s="97"/>
      <c r="KC54" s="97"/>
      <c r="KD54" s="97"/>
      <c r="KE54" s="97"/>
      <c r="KF54" s="97"/>
      <c r="KG54" s="97"/>
      <c r="KH54" s="97"/>
      <c r="KI54" s="97"/>
      <c r="KJ54" s="97"/>
      <c r="KK54" s="97"/>
      <c r="KL54" s="97"/>
      <c r="KM54" s="97"/>
      <c r="KN54" s="97"/>
      <c r="KO54" s="97"/>
      <c r="KP54" s="97"/>
      <c r="KQ54" s="97"/>
      <c r="KR54" s="97"/>
      <c r="KS54" s="97"/>
      <c r="KT54" s="97"/>
      <c r="KU54" s="97"/>
      <c r="KV54" s="97"/>
      <c r="KW54" s="97"/>
      <c r="KX54" s="97"/>
      <c r="KY54" s="97"/>
      <c r="KZ54" s="97"/>
      <c r="LA54" s="97"/>
      <c r="LB54" s="97"/>
      <c r="LC54" s="97"/>
      <c r="LD54" s="97"/>
      <c r="LE54" s="97"/>
      <c r="LF54" s="97"/>
      <c r="LG54" s="97"/>
      <c r="LH54" s="97"/>
      <c r="LI54" s="97"/>
      <c r="LJ54" s="97"/>
      <c r="LK54" s="97"/>
      <c r="LL54" s="97"/>
      <c r="LM54" s="97"/>
      <c r="LN54" s="97"/>
      <c r="LO54" s="97"/>
      <c r="LP54" s="97"/>
      <c r="LQ54" s="97"/>
      <c r="LR54" s="97"/>
      <c r="LS54" s="97"/>
      <c r="LT54" s="97"/>
      <c r="LU54" s="97"/>
      <c r="LV54" s="97"/>
      <c r="LW54" s="97"/>
      <c r="LX54" s="97"/>
      <c r="LY54" s="97"/>
      <c r="LZ54" s="97"/>
      <c r="MA54" s="97"/>
      <c r="MB54" s="97"/>
      <c r="MC54" s="97"/>
      <c r="MD54" s="97"/>
      <c r="ME54" s="97"/>
      <c r="MF54" s="97"/>
      <c r="MG54" s="97"/>
      <c r="MH54" s="97"/>
      <c r="MI54" s="97"/>
      <c r="MJ54" s="97"/>
      <c r="MK54" s="97"/>
      <c r="ML54" s="97"/>
      <c r="MM54" s="97"/>
      <c r="MN54" s="97"/>
      <c r="MO54" s="97"/>
      <c r="MP54" s="97"/>
      <c r="MQ54" s="97"/>
      <c r="MR54" s="97"/>
      <c r="MS54" s="97"/>
      <c r="MT54" s="97"/>
      <c r="MU54" s="97"/>
      <c r="MV54" s="97"/>
      <c r="MW54" s="97"/>
      <c r="MX54" s="97"/>
      <c r="MY54" s="97"/>
      <c r="MZ54" s="97"/>
      <c r="NA54" s="97"/>
      <c r="NB54" s="97"/>
      <c r="NC54" s="97"/>
      <c r="ND54" s="97"/>
      <c r="NE54" s="97"/>
      <c r="NF54" s="97"/>
      <c r="NG54" s="97"/>
      <c r="NH54" s="97"/>
      <c r="NI54" s="97"/>
      <c r="NJ54" s="97"/>
      <c r="NK54" s="97"/>
      <c r="NL54" s="97"/>
      <c r="NM54" s="97"/>
      <c r="NN54" s="97"/>
      <c r="NO54" s="97"/>
      <c r="NP54" s="97"/>
      <c r="NQ54" s="97"/>
      <c r="NR54" s="97"/>
      <c r="NS54" s="97"/>
      <c r="NT54" s="97"/>
      <c r="NU54" s="97"/>
      <c r="NV54" s="97"/>
      <c r="NW54" s="97"/>
      <c r="NX54" s="97"/>
      <c r="NY54" s="97"/>
      <c r="NZ54" s="97"/>
      <c r="OA54" s="97"/>
      <c r="OB54" s="97"/>
      <c r="OC54" s="97"/>
      <c r="OD54" s="97"/>
      <c r="OE54" s="97"/>
      <c r="OF54" s="97"/>
      <c r="OG54" s="97"/>
      <c r="OH54" s="97"/>
      <c r="OI54" s="97"/>
      <c r="OJ54" s="97"/>
      <c r="OK54" s="97"/>
      <c r="OL54" s="97"/>
      <c r="OM54" s="97"/>
      <c r="ON54" s="97"/>
      <c r="OO54" s="97"/>
      <c r="OP54" s="97"/>
      <c r="OQ54" s="97"/>
      <c r="OR54" s="97"/>
      <c r="OS54" s="97"/>
      <c r="OT54" s="97"/>
      <c r="OU54" s="97"/>
      <c r="OV54" s="97"/>
      <c r="OW54" s="97"/>
      <c r="OX54" s="97"/>
      <c r="OY54" s="97"/>
      <c r="OZ54" s="97"/>
      <c r="PA54" s="97"/>
      <c r="PB54" s="97"/>
    </row>
    <row r="55" spans="1:418" s="109" customFormat="1" hidden="1">
      <c r="A55" s="196"/>
      <c r="B55" s="196"/>
      <c r="C55" s="197"/>
      <c r="D55" s="197"/>
      <c r="E55" s="197"/>
      <c r="F55" s="197"/>
      <c r="G55" s="197"/>
      <c r="H55" s="197"/>
      <c r="I55" s="197"/>
      <c r="J55" s="197"/>
      <c r="K55" s="197"/>
      <c r="L55" s="196"/>
      <c r="M55" s="196"/>
      <c r="N55" s="196"/>
      <c r="O55" s="196"/>
      <c r="P55" s="97"/>
      <c r="Q55" s="97"/>
      <c r="R55" s="97"/>
      <c r="S55" s="97"/>
      <c r="T55" s="196"/>
      <c r="U55" s="196"/>
      <c r="V55" s="97"/>
      <c r="W55" s="97"/>
      <c r="X55" s="198"/>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c r="IU55" s="97"/>
      <c r="IV55" s="97"/>
      <c r="IW55" s="97"/>
      <c r="IX55" s="97"/>
      <c r="IY55" s="97"/>
      <c r="IZ55" s="97"/>
      <c r="JA55" s="97"/>
      <c r="JB55" s="97"/>
      <c r="JC55" s="97"/>
      <c r="JD55" s="97"/>
      <c r="JE55" s="97"/>
      <c r="JF55" s="97"/>
      <c r="JG55" s="97"/>
      <c r="JH55" s="97"/>
      <c r="JI55" s="97"/>
      <c r="JJ55" s="97"/>
      <c r="JK55" s="97"/>
      <c r="JL55" s="97"/>
      <c r="JM55" s="97"/>
      <c r="JN55" s="97"/>
      <c r="JO55" s="97"/>
      <c r="JP55" s="97"/>
      <c r="JQ55" s="97"/>
      <c r="JR55" s="97"/>
      <c r="JS55" s="97"/>
      <c r="JT55" s="97"/>
      <c r="JU55" s="97"/>
      <c r="JV55" s="97"/>
      <c r="JW55" s="97"/>
      <c r="JX55" s="97"/>
      <c r="JY55" s="97"/>
      <c r="JZ55" s="97"/>
      <c r="KA55" s="97"/>
      <c r="KB55" s="97"/>
      <c r="KC55" s="97"/>
      <c r="KD55" s="97"/>
      <c r="KE55" s="97"/>
      <c r="KF55" s="97"/>
      <c r="KG55" s="97"/>
      <c r="KH55" s="97"/>
      <c r="KI55" s="97"/>
      <c r="KJ55" s="97"/>
      <c r="KK55" s="97"/>
      <c r="KL55" s="97"/>
      <c r="KM55" s="97"/>
      <c r="KN55" s="97"/>
      <c r="KO55" s="97"/>
      <c r="KP55" s="97"/>
      <c r="KQ55" s="97"/>
      <c r="KR55" s="97"/>
      <c r="KS55" s="97"/>
      <c r="KT55" s="97"/>
      <c r="KU55" s="97"/>
      <c r="KV55" s="97"/>
      <c r="KW55" s="97"/>
      <c r="KX55" s="97"/>
      <c r="KY55" s="97"/>
      <c r="KZ55" s="97"/>
      <c r="LA55" s="97"/>
      <c r="LB55" s="97"/>
      <c r="LC55" s="97"/>
      <c r="LD55" s="97"/>
      <c r="LE55" s="97"/>
      <c r="LF55" s="97"/>
      <c r="LG55" s="97"/>
      <c r="LH55" s="97"/>
      <c r="LI55" s="97"/>
      <c r="LJ55" s="97"/>
      <c r="LK55" s="97"/>
      <c r="LL55" s="97"/>
      <c r="LM55" s="97"/>
      <c r="LN55" s="97"/>
      <c r="LO55" s="97"/>
      <c r="LP55" s="97"/>
      <c r="LQ55" s="97"/>
      <c r="LR55" s="97"/>
      <c r="LS55" s="97"/>
      <c r="LT55" s="97"/>
      <c r="LU55" s="97"/>
      <c r="LV55" s="97"/>
      <c r="LW55" s="97"/>
      <c r="LX55" s="97"/>
      <c r="LY55" s="97"/>
      <c r="LZ55" s="97"/>
      <c r="MA55" s="97"/>
      <c r="MB55" s="97"/>
      <c r="MC55" s="97"/>
      <c r="MD55" s="97"/>
      <c r="ME55" s="97"/>
      <c r="MF55" s="97"/>
      <c r="MG55" s="97"/>
      <c r="MH55" s="97"/>
      <c r="MI55" s="97"/>
      <c r="MJ55" s="97"/>
      <c r="MK55" s="97"/>
      <c r="ML55" s="97"/>
      <c r="MM55" s="97"/>
      <c r="MN55" s="97"/>
      <c r="MO55" s="97"/>
      <c r="MP55" s="97"/>
      <c r="MQ55" s="97"/>
      <c r="MR55" s="97"/>
      <c r="MS55" s="97"/>
      <c r="MT55" s="97"/>
      <c r="MU55" s="97"/>
      <c r="MV55" s="97"/>
      <c r="MW55" s="97"/>
      <c r="MX55" s="97"/>
      <c r="MY55" s="97"/>
      <c r="MZ55" s="97"/>
      <c r="NA55" s="97"/>
      <c r="NB55" s="97"/>
      <c r="NC55" s="97"/>
      <c r="ND55" s="97"/>
      <c r="NE55" s="97"/>
      <c r="NF55" s="97"/>
      <c r="NG55" s="97"/>
      <c r="NH55" s="97"/>
      <c r="NI55" s="97"/>
      <c r="NJ55" s="97"/>
      <c r="NK55" s="97"/>
      <c r="NL55" s="97"/>
      <c r="NM55" s="97"/>
      <c r="NN55" s="97"/>
      <c r="NO55" s="97"/>
      <c r="NP55" s="97"/>
      <c r="NQ55" s="97"/>
      <c r="NR55" s="97"/>
      <c r="NS55" s="97"/>
      <c r="NT55" s="97"/>
      <c r="NU55" s="97"/>
      <c r="NV55" s="97"/>
      <c r="NW55" s="97"/>
      <c r="NX55" s="97"/>
      <c r="NY55" s="97"/>
      <c r="NZ55" s="97"/>
      <c r="OA55" s="97"/>
      <c r="OB55" s="97"/>
      <c r="OC55" s="97"/>
      <c r="OD55" s="97"/>
      <c r="OE55" s="97"/>
      <c r="OF55" s="97"/>
      <c r="OG55" s="97"/>
      <c r="OH55" s="97"/>
      <c r="OI55" s="97"/>
      <c r="OJ55" s="97"/>
      <c r="OK55" s="97"/>
      <c r="OL55" s="97"/>
      <c r="OM55" s="97"/>
      <c r="ON55" s="97"/>
      <c r="OO55" s="97"/>
      <c r="OP55" s="97"/>
      <c r="OQ55" s="97"/>
      <c r="OR55" s="97"/>
      <c r="OS55" s="97"/>
      <c r="OT55" s="97"/>
      <c r="OU55" s="97"/>
      <c r="OV55" s="97"/>
      <c r="OW55" s="97"/>
      <c r="OX55" s="97"/>
      <c r="OY55" s="97"/>
      <c r="OZ55" s="97"/>
      <c r="PA55" s="97"/>
      <c r="PB55" s="97"/>
    </row>
    <row r="56" spans="1:418"/>
    <row r="57" spans="1:418"/>
    <row r="58" spans="1:418"/>
    <row r="59" spans="1:418"/>
    <row r="60" spans="1:418"/>
    <row r="61" spans="1:418"/>
    <row r="62" spans="1:418"/>
    <row r="63" spans="1:418"/>
    <row r="64" spans="1:418"/>
    <row r="65"/>
  </sheetData>
  <sheetProtection algorithmName="SHA-512" hashValue="Jf1tBm+CRXHMb+2RAx7ycruzTTjbv/pAMAvjUReQoHU6hmgpQB1ajf8HtmA4kmvWJdYOkN+dy3QWaZcMPcN6xA==" saltValue="hEjS2NRMT3XVRdJiq38ZFQ==" spinCount="100000" sheet="1" selectLockedCells="1"/>
  <mergeCells count="17">
    <mergeCell ref="C34:J34"/>
    <mergeCell ref="C35:J35"/>
    <mergeCell ref="C29:J29"/>
    <mergeCell ref="C27:J27"/>
    <mergeCell ref="C28:J28"/>
    <mergeCell ref="C30:L30"/>
    <mergeCell ref="N10:N11"/>
    <mergeCell ref="C33:J33"/>
    <mergeCell ref="C6:D6"/>
    <mergeCell ref="H23:I23"/>
    <mergeCell ref="C16:D16"/>
    <mergeCell ref="H22:I22"/>
    <mergeCell ref="C21:D21"/>
    <mergeCell ref="C12:D12"/>
    <mergeCell ref="H9:I9"/>
    <mergeCell ref="H21:I21"/>
    <mergeCell ref="H18:I20"/>
  </mergeCells>
  <conditionalFormatting sqref="N9:Q10 N13:Q13">
    <cfRule type="expression" dxfId="7" priority="15">
      <formula>A10="yes"</formula>
    </cfRule>
    <cfRule type="expression" dxfId="6" priority="16" stopIfTrue="1">
      <formula>"d14=""yes"""</formula>
    </cfRule>
  </conditionalFormatting>
  <conditionalFormatting sqref="R9:R10 R13">
    <cfRule type="expression" dxfId="5" priority="13">
      <formula>C10="yes"</formula>
    </cfRule>
    <cfRule type="expression" dxfId="4" priority="14" stopIfTrue="1">
      <formula>"d14=""yes"""</formula>
    </cfRule>
  </conditionalFormatting>
  <conditionalFormatting sqref="S9:S10 S13">
    <cfRule type="expression" dxfId="3" priority="1">
      <formula>C10="yes"</formula>
    </cfRule>
    <cfRule type="expression" dxfId="2" priority="2" stopIfTrue="1">
      <formula>"d14=""yes"""</formula>
    </cfRule>
  </conditionalFormatting>
  <dataValidations count="1">
    <dataValidation type="list" allowBlank="1" showInputMessage="1" showErrorMessage="1" sqref="D10" xr:uid="{00000000-0002-0000-0000-000000000000}">
      <formula1>"Male, 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Variables!$E$10:$E$16</xm:f>
          </x14:formula1>
          <xm:sqref>D16 D12</xm:sqref>
        </x14:dataValidation>
        <x14:dataValidation type="list" allowBlank="1" showInputMessage="1" showErrorMessage="1" xr:uid="{D821A0B0-FB7F-4780-963B-C2DEADD252F9}">
          <x14:formula1>
            <xm:f>Variables!$E$24:$E$27</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4520-A2F9-48BF-8A54-D34B9E843AE5}">
  <dimension ref="A1:N91"/>
  <sheetViews>
    <sheetView zoomScale="70" workbookViewId="0">
      <selection activeCell="C38" sqref="C38"/>
    </sheetView>
  </sheetViews>
  <sheetFormatPr defaultRowHeight="14.5"/>
  <cols>
    <col min="1" max="1" width="29" customWidth="1"/>
    <col min="2" max="2" width="26.7265625" customWidth="1"/>
    <col min="3" max="3" width="12.453125" customWidth="1"/>
    <col min="4" max="4" width="19.7265625" customWidth="1"/>
    <col min="5" max="5" width="16.81640625" style="65" customWidth="1"/>
    <col min="6" max="6" width="18.54296875" customWidth="1"/>
    <col min="7" max="7" width="17" customWidth="1"/>
    <col min="8" max="8" width="16.54296875" customWidth="1"/>
    <col min="9" max="9" width="21.81640625" customWidth="1"/>
    <col min="11" max="11" width="16.453125" customWidth="1"/>
    <col min="12" max="12" width="15.81640625" customWidth="1"/>
  </cols>
  <sheetData>
    <row r="1" spans="1:14" ht="23">
      <c r="B1" s="75" t="s">
        <v>78</v>
      </c>
    </row>
    <row r="3" spans="1:14">
      <c r="A3" s="17" t="s">
        <v>24</v>
      </c>
      <c r="B3" s="14"/>
      <c r="C3" s="14"/>
      <c r="D3" s="14"/>
      <c r="E3" s="61"/>
      <c r="F3" s="14"/>
      <c r="G3" s="14"/>
      <c r="H3" s="14"/>
      <c r="I3" s="14"/>
      <c r="J3" s="14"/>
      <c r="K3" s="14"/>
      <c r="L3" s="14"/>
      <c r="M3" s="14"/>
      <c r="N3" s="14"/>
    </row>
    <row r="4" spans="1:14">
      <c r="A4" s="43" t="s">
        <v>27</v>
      </c>
      <c r="B4" s="32" t="s">
        <v>51</v>
      </c>
      <c r="C4" s="14"/>
      <c r="D4" s="14" t="str">
        <f>IF(B4="Corporate","Corporate Insurance Guide", "Business Insurance Guide and Plan Information Factsheet")</f>
        <v>Corporate Insurance Guide</v>
      </c>
      <c r="E4" s="61"/>
      <c r="F4" s="14"/>
      <c r="G4" s="14"/>
      <c r="H4" s="14"/>
      <c r="I4" s="14"/>
      <c r="J4" s="14"/>
      <c r="K4" s="14"/>
      <c r="L4" s="14"/>
      <c r="M4" s="14"/>
      <c r="N4" s="14"/>
    </row>
    <row r="5" spans="1:14">
      <c r="A5" s="43" t="s">
        <v>25</v>
      </c>
      <c r="B5" s="44" t="s">
        <v>95</v>
      </c>
      <c r="C5" s="14"/>
      <c r="D5" s="14"/>
      <c r="E5" s="61"/>
      <c r="F5" s="14"/>
      <c r="G5" s="14"/>
      <c r="H5" s="14"/>
      <c r="I5" s="14"/>
      <c r="J5" s="14"/>
      <c r="K5" s="14"/>
      <c r="L5" s="14"/>
      <c r="M5" s="14"/>
      <c r="N5" s="14"/>
    </row>
    <row r="6" spans="1:14">
      <c r="A6" s="43" t="s">
        <v>26</v>
      </c>
      <c r="B6" s="44" t="s">
        <v>96</v>
      </c>
      <c r="C6" s="14"/>
      <c r="D6" s="14"/>
      <c r="E6" s="14"/>
      <c r="F6" s="14"/>
      <c r="G6" s="14"/>
      <c r="H6" s="14"/>
      <c r="I6" s="14"/>
      <c r="J6" s="14"/>
      <c r="K6" s="14"/>
      <c r="L6" s="14"/>
      <c r="M6" s="14"/>
      <c r="N6" s="14"/>
    </row>
    <row r="7" spans="1:14">
      <c r="A7" s="47" t="s">
        <v>79</v>
      </c>
      <c r="B7" s="46" t="s">
        <v>107</v>
      </c>
      <c r="C7" s="14"/>
      <c r="D7" s="14"/>
      <c r="E7" s="14"/>
      <c r="F7" s="14"/>
      <c r="G7" s="14"/>
      <c r="H7" s="14"/>
      <c r="I7" s="14"/>
      <c r="J7" s="14"/>
      <c r="K7" s="14"/>
      <c r="L7" s="14"/>
      <c r="M7" s="14"/>
      <c r="N7" s="14"/>
    </row>
    <row r="8" spans="1:14">
      <c r="A8" s="45"/>
      <c r="B8" s="52"/>
      <c r="C8" s="14"/>
      <c r="D8" s="14"/>
      <c r="E8" s="51"/>
      <c r="F8" s="14"/>
      <c r="G8" s="14"/>
      <c r="H8" s="14"/>
      <c r="I8" s="66" t="s">
        <v>88</v>
      </c>
      <c r="J8" s="14"/>
      <c r="K8" s="14"/>
      <c r="L8" s="14"/>
      <c r="M8" s="14"/>
      <c r="N8" s="14"/>
    </row>
    <row r="9" spans="1:14">
      <c r="A9" s="47" t="s">
        <v>36</v>
      </c>
      <c r="B9" s="31" t="s">
        <v>30</v>
      </c>
      <c r="C9" s="14"/>
      <c r="D9" s="14"/>
      <c r="E9" s="62"/>
      <c r="F9" s="14"/>
      <c r="G9" s="14"/>
      <c r="H9" s="20"/>
      <c r="I9" s="14"/>
      <c r="J9" s="14"/>
      <c r="K9" s="14"/>
      <c r="L9" s="14"/>
      <c r="M9" s="14"/>
      <c r="N9" s="14"/>
    </row>
    <row r="10" spans="1:14">
      <c r="A10" s="21" t="s">
        <v>37</v>
      </c>
      <c r="B10" s="33">
        <f>VLOOKUP(B9,Checklist!B3:F9,3, FALSE)</f>
        <v>10000000</v>
      </c>
      <c r="C10" s="19"/>
      <c r="D10" s="14"/>
      <c r="E10" s="81"/>
      <c r="F10" s="14"/>
      <c r="G10" s="14"/>
      <c r="H10" s="14"/>
      <c r="I10" s="78" t="s">
        <v>89</v>
      </c>
      <c r="J10" s="14"/>
      <c r="K10" s="14"/>
      <c r="L10" s="14"/>
      <c r="M10" s="14"/>
      <c r="N10" s="14"/>
    </row>
    <row r="11" spans="1:14">
      <c r="A11" s="21" t="s">
        <v>9</v>
      </c>
      <c r="B11" s="50">
        <f>VLOOKUP(B9,Checklist!B3:F9,5,FALSE)</f>
        <v>600000</v>
      </c>
      <c r="C11" s="19"/>
      <c r="D11" s="14"/>
      <c r="E11" s="81"/>
      <c r="F11" s="14"/>
      <c r="G11" s="14"/>
      <c r="H11" s="14"/>
      <c r="I11" s="44" t="s">
        <v>90</v>
      </c>
      <c r="J11" s="14"/>
      <c r="K11" s="14"/>
      <c r="L11" s="14"/>
      <c r="M11" s="14"/>
      <c r="N11" s="14"/>
    </row>
    <row r="12" spans="1:14" ht="18">
      <c r="A12" s="21" t="s">
        <v>10</v>
      </c>
      <c r="B12" s="33">
        <f>VLOOKUP(B9,Checklist!B3:F9,4,FALSE)</f>
        <v>3000000</v>
      </c>
      <c r="C12" s="22"/>
      <c r="D12" s="56"/>
      <c r="E12" s="81"/>
      <c r="F12" s="14"/>
      <c r="G12" s="14"/>
      <c r="H12" s="14"/>
      <c r="I12" s="44" t="s">
        <v>91</v>
      </c>
      <c r="J12" s="14"/>
      <c r="K12" s="14"/>
      <c r="L12" s="14"/>
      <c r="M12" s="14"/>
      <c r="N12" s="14"/>
    </row>
    <row r="13" spans="1:14">
      <c r="A13" s="21"/>
      <c r="B13" s="21"/>
      <c r="C13" s="24"/>
      <c r="D13" s="14"/>
      <c r="E13" s="81"/>
      <c r="F13" s="14"/>
      <c r="G13" s="14"/>
      <c r="H13" s="14"/>
      <c r="I13" s="32"/>
      <c r="J13" s="14"/>
      <c r="K13" s="23"/>
      <c r="L13" s="14"/>
      <c r="M13" s="14"/>
      <c r="N13" s="14"/>
    </row>
    <row r="14" spans="1:14">
      <c r="A14" s="21"/>
      <c r="B14" s="21"/>
      <c r="C14" s="24"/>
      <c r="D14" s="14"/>
      <c r="E14" s="81"/>
      <c r="F14" s="14"/>
      <c r="G14" s="66" t="s">
        <v>85</v>
      </c>
      <c r="H14" s="14"/>
      <c r="I14" s="14"/>
      <c r="J14" s="14"/>
      <c r="K14" s="23"/>
      <c r="L14" s="14"/>
      <c r="M14" s="14"/>
      <c r="N14" s="14"/>
    </row>
    <row r="15" spans="1:14">
      <c r="A15" s="21"/>
      <c r="B15" s="21"/>
      <c r="C15" s="24"/>
      <c r="D15" s="25" t="str">
        <f>IF(B15&gt;0,CONCATENATE(" you are eligible to apply for extra Death cover of $",B15,D17,".")," ")</f>
        <v xml:space="preserve"> </v>
      </c>
      <c r="E15" s="81"/>
      <c r="F15" s="77" t="s">
        <v>86</v>
      </c>
      <c r="G15" s="76">
        <v>45745</v>
      </c>
      <c r="H15" s="14"/>
      <c r="I15" s="14"/>
      <c r="J15" s="23"/>
      <c r="K15" s="23"/>
      <c r="L15" s="14"/>
      <c r="M15" s="14"/>
      <c r="N15" s="14"/>
    </row>
    <row r="16" spans="1:14" ht="18">
      <c r="A16" s="21"/>
      <c r="B16" s="21"/>
      <c r="C16" s="26"/>
      <c r="D16" s="27"/>
      <c r="E16" s="81"/>
      <c r="F16" s="77" t="s">
        <v>87</v>
      </c>
      <c r="G16" s="76">
        <v>45566</v>
      </c>
      <c r="H16" s="14"/>
      <c r="I16" s="14"/>
      <c r="J16" s="23"/>
      <c r="K16" s="23"/>
      <c r="L16" s="14"/>
      <c r="M16" s="14"/>
      <c r="N16" s="14"/>
    </row>
    <row r="17" spans="1:14">
      <c r="A17" s="21"/>
      <c r="B17" s="21"/>
      <c r="C17" s="14"/>
      <c r="D17" s="25" t="str">
        <f>IF(B17&gt;0,CONCATENATE(" and TPD cover of $",B17)," ")</f>
        <v xml:space="preserve"> </v>
      </c>
      <c r="E17" s="61"/>
      <c r="F17" s="14"/>
      <c r="G17" s="14"/>
      <c r="H17" s="28"/>
      <c r="I17" s="14"/>
      <c r="J17" s="14"/>
      <c r="K17" s="23"/>
      <c r="L17" s="14"/>
      <c r="M17" s="14"/>
      <c r="N17" s="14"/>
    </row>
    <row r="18" spans="1:14">
      <c r="A18" s="21"/>
      <c r="B18" s="21"/>
      <c r="C18" s="15"/>
      <c r="D18" s="15"/>
      <c r="E18" s="16" t="s">
        <v>14</v>
      </c>
      <c r="F18" s="16" t="s">
        <v>66</v>
      </c>
      <c r="G18" s="16" t="s">
        <v>65</v>
      </c>
      <c r="H18" s="66" t="s">
        <v>68</v>
      </c>
      <c r="I18" s="14"/>
      <c r="J18" s="14"/>
      <c r="K18" s="23"/>
      <c r="L18" s="14"/>
      <c r="M18" s="14"/>
      <c r="N18" s="14"/>
    </row>
    <row r="19" spans="1:14">
      <c r="A19" s="21"/>
      <c r="B19" s="21"/>
      <c r="C19" s="14"/>
      <c r="D19" s="25" t="str">
        <f>IF(B19&gt;0," Additional Income Protection cover is available."," ")</f>
        <v xml:space="preserve"> </v>
      </c>
      <c r="E19" s="67">
        <v>0.75</v>
      </c>
      <c r="F19" s="49" t="s">
        <v>67</v>
      </c>
      <c r="G19" s="49">
        <v>90</v>
      </c>
      <c r="H19" s="28" t="str">
        <f>CONCATENATE("1.  Tailored Income Protection cover provides you with a replacement income of up to ", E19*100,"% of your Pre-Disability Income (less Offsets), after a Waiting Period of ",G19," days, for up to ",F19," if you are unable to work due to injury or illness.")</f>
        <v>1.  Tailored Income Protection cover provides you with a replacement income of up to 75% of your Pre-Disability Income (less Offsets), after a Waiting Period of 90 days, for up to 2 years if you are unable to work due to injury or illness.</v>
      </c>
      <c r="I19" s="14"/>
      <c r="J19" s="14"/>
      <c r="K19" s="23"/>
      <c r="L19" s="14"/>
      <c r="M19" s="14"/>
      <c r="N19" s="14"/>
    </row>
    <row r="20" spans="1:14">
      <c r="A20" s="21"/>
      <c r="B20" s="21"/>
      <c r="C20" s="14"/>
      <c r="D20" s="15" t="str">
        <f>IF(OR(B13&gt;0,B19&gt;0)," Evidence of health may be required"," ")</f>
        <v xml:space="preserve"> </v>
      </c>
      <c r="E20" s="61"/>
      <c r="F20" s="14"/>
      <c r="G20" s="14"/>
      <c r="H20" s="28"/>
      <c r="I20" s="14"/>
      <c r="J20" s="14"/>
      <c r="K20" s="23"/>
      <c r="L20" s="14"/>
      <c r="M20" s="14"/>
      <c r="N20" s="14"/>
    </row>
    <row r="21" spans="1:14">
      <c r="A21" s="21"/>
      <c r="B21" s="21"/>
      <c r="C21" s="14"/>
      <c r="D21" s="15"/>
      <c r="E21" s="61"/>
      <c r="F21" s="14"/>
      <c r="G21" s="14"/>
      <c r="H21" s="28"/>
      <c r="I21" s="14"/>
      <c r="J21" s="14"/>
      <c r="K21" s="23"/>
      <c r="L21" s="14"/>
      <c r="M21" s="14"/>
      <c r="N21" s="14"/>
    </row>
    <row r="22" spans="1:14">
      <c r="A22" s="21"/>
      <c r="B22" s="21"/>
      <c r="C22" s="29"/>
      <c r="D22" s="14"/>
      <c r="E22" s="51" t="s">
        <v>77</v>
      </c>
      <c r="F22" s="14"/>
      <c r="G22" s="14"/>
      <c r="H22" s="28"/>
      <c r="I22" s="14"/>
      <c r="J22" s="14"/>
      <c r="K22" s="23"/>
      <c r="L22" s="14"/>
      <c r="M22" s="14"/>
      <c r="N22" s="14"/>
    </row>
    <row r="23" spans="1:14">
      <c r="A23" s="21"/>
      <c r="B23" s="21"/>
      <c r="C23" s="18"/>
      <c r="D23" s="14"/>
      <c r="E23" s="62"/>
      <c r="F23" s="14"/>
      <c r="G23" s="14"/>
      <c r="H23" s="14"/>
      <c r="I23" s="14"/>
      <c r="J23" s="14"/>
      <c r="K23" s="23"/>
      <c r="L23" s="14"/>
      <c r="M23" s="14"/>
      <c r="N23" s="14"/>
    </row>
    <row r="24" spans="1:14">
      <c r="A24" s="21"/>
      <c r="B24" s="21"/>
      <c r="C24" s="18"/>
      <c r="D24" s="14"/>
      <c r="E24" s="63" t="s">
        <v>80</v>
      </c>
      <c r="F24" s="14"/>
      <c r="G24" s="14"/>
      <c r="H24" s="14"/>
      <c r="I24" s="14"/>
      <c r="J24" s="14"/>
      <c r="K24" s="14"/>
      <c r="L24" s="14"/>
      <c r="M24" s="14"/>
      <c r="N24" s="14"/>
    </row>
    <row r="25" spans="1:14">
      <c r="A25" s="14"/>
      <c r="B25" s="43" t="s">
        <v>29</v>
      </c>
      <c r="C25" s="18"/>
      <c r="D25" s="14"/>
      <c r="E25" s="63" t="s">
        <v>81</v>
      </c>
      <c r="F25" s="14"/>
      <c r="G25" s="14"/>
      <c r="H25" s="14"/>
      <c r="I25" s="14"/>
      <c r="J25" s="14"/>
      <c r="K25" s="14"/>
      <c r="L25" s="14"/>
      <c r="M25" s="14"/>
      <c r="N25" s="14"/>
    </row>
    <row r="26" spans="1:14">
      <c r="A26" s="21" t="s">
        <v>28</v>
      </c>
      <c r="B26" s="48" t="s">
        <v>84</v>
      </c>
      <c r="C26" s="30"/>
      <c r="D26" s="14"/>
      <c r="E26" s="63" t="s">
        <v>82</v>
      </c>
      <c r="F26" s="14"/>
      <c r="G26" s="14"/>
      <c r="H26" s="14"/>
      <c r="I26" s="14"/>
      <c r="J26" s="14"/>
      <c r="K26" s="14"/>
      <c r="L26" s="14"/>
      <c r="M26" s="14"/>
      <c r="N26" s="14"/>
    </row>
    <row r="27" spans="1:14">
      <c r="A27" s="14"/>
      <c r="B27" s="43" t="s">
        <v>49</v>
      </c>
      <c r="C27" s="30"/>
      <c r="D27" s="14"/>
      <c r="E27" s="63"/>
      <c r="F27" s="14"/>
      <c r="G27" s="14"/>
      <c r="H27" s="14"/>
      <c r="I27" s="14"/>
      <c r="J27" s="14"/>
      <c r="K27" s="14"/>
      <c r="L27" s="14"/>
      <c r="M27" s="14"/>
      <c r="N27" s="14"/>
    </row>
    <row r="28" spans="1:14">
      <c r="A28" s="21" t="s">
        <v>47</v>
      </c>
      <c r="B28" s="49"/>
      <c r="C28" s="30"/>
      <c r="D28" s="14"/>
      <c r="E28" s="61"/>
      <c r="F28" s="14"/>
      <c r="G28" s="14"/>
      <c r="H28" s="14"/>
      <c r="I28" s="14"/>
      <c r="J28" s="14"/>
      <c r="K28" s="14"/>
      <c r="L28" s="14"/>
      <c r="M28" s="14"/>
      <c r="N28" s="14"/>
    </row>
    <row r="29" spans="1:14">
      <c r="A29" s="21" t="s">
        <v>48</v>
      </c>
      <c r="B29" s="49"/>
      <c r="C29" s="30"/>
      <c r="D29" s="14"/>
      <c r="E29" s="61"/>
      <c r="F29" s="14"/>
      <c r="G29" s="14"/>
      <c r="H29" s="14"/>
      <c r="I29" s="14"/>
      <c r="J29" s="14"/>
      <c r="K29" s="14"/>
      <c r="L29" s="14"/>
      <c r="M29" s="14"/>
      <c r="N29" s="14"/>
    </row>
    <row r="30" spans="1:14">
      <c r="A30" s="21" t="s">
        <v>45</v>
      </c>
      <c r="B30" s="49">
        <v>65</v>
      </c>
      <c r="C30" s="30"/>
      <c r="D30" s="14"/>
      <c r="E30" s="64"/>
      <c r="F30" s="14"/>
      <c r="G30" s="14"/>
      <c r="H30" s="14"/>
      <c r="I30" s="14"/>
      <c r="J30" s="14"/>
      <c r="K30" s="14"/>
      <c r="L30" s="14"/>
      <c r="M30" s="14"/>
      <c r="N30" s="14"/>
    </row>
    <row r="31" spans="1:14">
      <c r="A31" s="21" t="s">
        <v>46</v>
      </c>
      <c r="B31" s="49">
        <v>65</v>
      </c>
      <c r="C31" s="21"/>
      <c r="D31" s="21"/>
      <c r="E31" s="64"/>
      <c r="F31" s="21"/>
      <c r="G31" s="21"/>
      <c r="H31" s="21"/>
      <c r="I31" s="21"/>
      <c r="J31" s="21"/>
      <c r="K31" s="21"/>
      <c r="L31" s="21"/>
      <c r="M31" s="21"/>
      <c r="N31" s="21"/>
    </row>
    <row r="32" spans="1:14">
      <c r="B32" s="82"/>
      <c r="C32" s="21"/>
      <c r="D32" s="21"/>
      <c r="E32" s="64"/>
      <c r="F32" s="21"/>
      <c r="G32" s="21"/>
      <c r="H32" s="21"/>
      <c r="I32" s="21"/>
      <c r="J32" s="21"/>
      <c r="K32" s="21"/>
      <c r="L32" s="21"/>
      <c r="M32" s="21"/>
      <c r="N32" s="21"/>
    </row>
    <row r="33" spans="1:14">
      <c r="A33" s="57"/>
      <c r="B33" s="57"/>
      <c r="C33" s="57"/>
      <c r="D33" s="21"/>
      <c r="E33" s="64"/>
      <c r="F33" s="21"/>
      <c r="G33" s="21"/>
      <c r="H33" s="21"/>
      <c r="I33" s="21"/>
      <c r="J33" s="21"/>
      <c r="K33" s="21"/>
      <c r="L33" s="21"/>
      <c r="M33" s="21"/>
      <c r="N33" s="21"/>
    </row>
    <row r="34" spans="1:14">
      <c r="A34" s="57"/>
      <c r="B34" s="57"/>
      <c r="C34" s="57"/>
      <c r="D34" s="57"/>
      <c r="E34" s="57"/>
      <c r="F34" s="57"/>
      <c r="G34" s="21"/>
      <c r="H34" s="21"/>
      <c r="I34" s="21"/>
      <c r="J34" s="21"/>
      <c r="K34" s="21"/>
      <c r="L34" s="21"/>
      <c r="M34" s="21"/>
      <c r="N34" s="21"/>
    </row>
    <row r="35" spans="1:14">
      <c r="A35" s="57"/>
      <c r="B35" s="57"/>
      <c r="C35" s="57"/>
      <c r="D35" s="57"/>
      <c r="E35" s="57"/>
      <c r="F35" s="57"/>
    </row>
    <row r="36" spans="1:14">
      <c r="A36" s="57"/>
      <c r="B36" s="57"/>
      <c r="C36" s="57"/>
      <c r="D36" s="57"/>
      <c r="E36" s="57"/>
      <c r="F36" s="57"/>
    </row>
    <row r="37" spans="1:14">
      <c r="A37" s="57"/>
      <c r="B37" s="57"/>
      <c r="C37" s="57"/>
      <c r="D37" s="57"/>
      <c r="E37" s="57"/>
      <c r="F37" s="57"/>
    </row>
    <row r="38" spans="1:14">
      <c r="A38" s="57"/>
      <c r="B38" s="57"/>
      <c r="C38" s="57"/>
      <c r="D38" s="57"/>
      <c r="E38" s="57"/>
      <c r="F38" s="57"/>
    </row>
    <row r="39" spans="1:14">
      <c r="A39" s="57"/>
      <c r="B39" s="57"/>
      <c r="C39" s="57"/>
      <c r="D39" s="57"/>
      <c r="E39" s="57"/>
      <c r="F39" s="57"/>
    </row>
    <row r="40" spans="1:14">
      <c r="A40" s="57"/>
      <c r="B40" s="57"/>
      <c r="C40" s="57"/>
      <c r="D40" s="57"/>
      <c r="E40" s="57"/>
      <c r="F40" s="57"/>
    </row>
    <row r="41" spans="1:14">
      <c r="A41" s="57"/>
      <c r="B41" s="57"/>
      <c r="C41" s="57"/>
      <c r="D41" s="57"/>
      <c r="E41" s="57"/>
      <c r="F41" s="57"/>
    </row>
    <row r="42" spans="1:14">
      <c r="A42" s="57"/>
      <c r="B42" s="57"/>
      <c r="C42" s="57"/>
      <c r="D42" s="57"/>
      <c r="E42" s="57"/>
      <c r="F42" s="57"/>
    </row>
    <row r="43" spans="1:14">
      <c r="A43" s="57"/>
      <c r="B43" s="57"/>
      <c r="C43" s="57"/>
      <c r="D43" s="57"/>
      <c r="E43" s="57"/>
      <c r="F43" s="57"/>
    </row>
    <row r="44" spans="1:14">
      <c r="A44" s="57"/>
      <c r="B44" s="57"/>
      <c r="C44" s="57"/>
      <c r="D44" s="57"/>
      <c r="E44" s="57"/>
      <c r="F44" s="57"/>
    </row>
    <row r="45" spans="1:14">
      <c r="A45" s="57"/>
      <c r="B45" s="57"/>
      <c r="C45" s="57"/>
      <c r="D45" s="57"/>
      <c r="E45" s="57"/>
      <c r="F45" s="57"/>
    </row>
    <row r="46" spans="1:14">
      <c r="A46" s="57"/>
      <c r="B46" s="57"/>
      <c r="C46" s="57"/>
      <c r="D46" s="57"/>
      <c r="E46" s="57"/>
      <c r="F46" s="57"/>
    </row>
    <row r="47" spans="1:14">
      <c r="A47" s="57"/>
      <c r="B47" s="57"/>
      <c r="C47" s="57"/>
      <c r="D47" s="57"/>
      <c r="E47" s="57"/>
      <c r="F47" s="57"/>
    </row>
    <row r="48" spans="1:14">
      <c r="A48" s="57"/>
      <c r="B48" s="57"/>
      <c r="C48" s="57"/>
      <c r="D48" s="57"/>
      <c r="E48" s="57"/>
      <c r="F48" s="57"/>
    </row>
    <row r="49" spans="1:6">
      <c r="A49" s="57"/>
      <c r="B49" s="57"/>
      <c r="C49" s="57"/>
      <c r="D49" s="57"/>
      <c r="E49" s="57"/>
      <c r="F49" s="57"/>
    </row>
    <row r="50" spans="1:6">
      <c r="A50" s="57"/>
      <c r="B50" s="57"/>
      <c r="C50" s="57"/>
      <c r="D50" s="57"/>
      <c r="E50" s="57"/>
      <c r="F50" s="57"/>
    </row>
    <row r="51" spans="1:6">
      <c r="A51" s="57"/>
      <c r="B51" s="57"/>
      <c r="C51" s="57"/>
      <c r="D51" s="57"/>
      <c r="E51" s="57"/>
      <c r="F51" s="57"/>
    </row>
    <row r="52" spans="1:6">
      <c r="A52" s="57"/>
      <c r="B52" s="57"/>
      <c r="C52" s="57"/>
      <c r="D52" s="57"/>
      <c r="E52" s="57"/>
      <c r="F52" s="57"/>
    </row>
    <row r="53" spans="1:6">
      <c r="A53" s="57"/>
      <c r="B53" s="57"/>
      <c r="C53" s="57"/>
      <c r="D53" s="57"/>
      <c r="E53" s="57"/>
      <c r="F53" s="57"/>
    </row>
    <row r="54" spans="1:6">
      <c r="A54" s="57"/>
      <c r="B54" s="57"/>
      <c r="C54" s="57"/>
      <c r="D54" s="57"/>
      <c r="E54" s="57"/>
      <c r="F54" s="57"/>
    </row>
    <row r="55" spans="1:6">
      <c r="A55" s="57"/>
      <c r="B55" s="57"/>
      <c r="C55" s="57"/>
      <c r="D55" s="57"/>
      <c r="E55" s="57"/>
      <c r="F55" s="57"/>
    </row>
    <row r="56" spans="1:6">
      <c r="A56" s="57"/>
      <c r="B56" s="57"/>
      <c r="C56" s="57"/>
      <c r="D56" s="57"/>
      <c r="E56" s="57"/>
      <c r="F56" s="57"/>
    </row>
    <row r="57" spans="1:6">
      <c r="A57" s="57"/>
      <c r="B57" s="57"/>
      <c r="C57" s="57"/>
      <c r="D57" s="57"/>
      <c r="E57" s="57"/>
      <c r="F57" s="57"/>
    </row>
    <row r="58" spans="1:6">
      <c r="A58" s="57"/>
      <c r="B58" s="57"/>
      <c r="C58" s="57"/>
      <c r="D58" s="57"/>
      <c r="E58" s="57"/>
      <c r="F58" s="57"/>
    </row>
    <row r="59" spans="1:6">
      <c r="A59" s="57"/>
      <c r="B59" s="57"/>
      <c r="C59" s="57"/>
      <c r="D59" s="57"/>
      <c r="E59" s="57"/>
      <c r="F59" s="57"/>
    </row>
    <row r="60" spans="1:6">
      <c r="A60" s="57"/>
      <c r="B60" s="57"/>
      <c r="C60" s="57"/>
      <c r="D60" s="57"/>
      <c r="E60" s="57"/>
      <c r="F60" s="57"/>
    </row>
    <row r="61" spans="1:6">
      <c r="A61" s="57"/>
      <c r="B61" s="57"/>
      <c r="C61" s="57"/>
      <c r="D61" s="57"/>
      <c r="E61" s="57"/>
      <c r="F61" s="57"/>
    </row>
    <row r="62" spans="1:6">
      <c r="A62" s="57"/>
      <c r="B62" s="57"/>
      <c r="C62" s="57"/>
      <c r="D62" s="57"/>
      <c r="E62" s="57"/>
      <c r="F62" s="57"/>
    </row>
    <row r="63" spans="1:6">
      <c r="A63" s="57"/>
      <c r="B63" s="57"/>
      <c r="C63" s="57"/>
      <c r="D63" s="57"/>
      <c r="E63" s="57"/>
      <c r="F63" s="57"/>
    </row>
    <row r="64" spans="1:6">
      <c r="A64" s="57"/>
      <c r="B64" s="57"/>
      <c r="C64" s="57"/>
      <c r="D64" s="57"/>
      <c r="E64" s="57"/>
      <c r="F64" s="57"/>
    </row>
    <row r="65" spans="1:6">
      <c r="A65" s="57"/>
      <c r="B65" s="57"/>
      <c r="C65" s="57"/>
      <c r="D65" s="57"/>
      <c r="E65" s="57"/>
      <c r="F65" s="57"/>
    </row>
    <row r="66" spans="1:6">
      <c r="A66" s="57"/>
      <c r="B66" s="57"/>
      <c r="C66" s="57"/>
      <c r="D66" s="57"/>
      <c r="E66" s="57"/>
      <c r="F66" s="57"/>
    </row>
    <row r="67" spans="1:6">
      <c r="A67" s="57"/>
      <c r="B67" s="57"/>
      <c r="C67" s="57"/>
      <c r="D67" s="57"/>
      <c r="E67" s="57"/>
      <c r="F67" s="57"/>
    </row>
    <row r="68" spans="1:6">
      <c r="A68" s="57"/>
      <c r="B68" s="57"/>
      <c r="C68" s="57"/>
      <c r="D68" s="57"/>
      <c r="E68" s="57"/>
      <c r="F68" s="57"/>
    </row>
    <row r="69" spans="1:6">
      <c r="A69" s="57"/>
      <c r="B69" s="57"/>
      <c r="C69" s="57"/>
      <c r="D69" s="57"/>
      <c r="E69" s="57"/>
      <c r="F69" s="57"/>
    </row>
    <row r="70" spans="1:6">
      <c r="A70" s="57"/>
      <c r="B70" s="57"/>
      <c r="C70" s="57"/>
      <c r="D70" s="57"/>
      <c r="E70" s="57"/>
      <c r="F70" s="57"/>
    </row>
    <row r="71" spans="1:6">
      <c r="A71" s="57"/>
      <c r="B71" s="57"/>
      <c r="C71" s="57"/>
      <c r="D71" s="57"/>
      <c r="E71" s="57"/>
      <c r="F71" s="57"/>
    </row>
    <row r="72" spans="1:6">
      <c r="A72" s="57"/>
      <c r="B72" s="57"/>
      <c r="C72" s="57"/>
      <c r="D72" s="57"/>
      <c r="E72" s="57"/>
      <c r="F72" s="57"/>
    </row>
    <row r="73" spans="1:6">
      <c r="A73" s="57"/>
      <c r="B73" s="57"/>
      <c r="C73" s="57"/>
      <c r="D73" s="57"/>
      <c r="E73" s="57"/>
      <c r="F73" s="57"/>
    </row>
    <row r="74" spans="1:6">
      <c r="A74" s="57"/>
      <c r="B74" s="57"/>
      <c r="C74" s="57"/>
      <c r="D74" s="57"/>
      <c r="E74" s="57"/>
      <c r="F74" s="57"/>
    </row>
    <row r="75" spans="1:6">
      <c r="A75" s="57"/>
      <c r="B75" s="57"/>
      <c r="C75" s="57"/>
      <c r="D75" s="57"/>
      <c r="E75" s="57"/>
      <c r="F75" s="57"/>
    </row>
    <row r="76" spans="1:6">
      <c r="A76" s="57"/>
      <c r="B76" s="57"/>
      <c r="C76" s="57"/>
      <c r="D76" s="57"/>
      <c r="E76" s="57"/>
      <c r="F76" s="57"/>
    </row>
    <row r="77" spans="1:6">
      <c r="A77" s="57"/>
      <c r="B77" s="57"/>
      <c r="C77" s="57"/>
      <c r="D77" s="57"/>
      <c r="E77" s="57"/>
      <c r="F77" s="57"/>
    </row>
    <row r="78" spans="1:6">
      <c r="A78" s="57"/>
      <c r="B78" s="57"/>
      <c r="C78" s="57"/>
      <c r="D78" s="57"/>
      <c r="E78" s="57"/>
      <c r="F78" s="57"/>
    </row>
    <row r="79" spans="1:6">
      <c r="A79" s="57"/>
      <c r="B79" s="57"/>
      <c r="C79" s="57"/>
      <c r="D79" s="57"/>
      <c r="E79" s="57"/>
      <c r="F79" s="57"/>
    </row>
    <row r="80" spans="1:6">
      <c r="A80" s="57"/>
      <c r="B80" s="57"/>
      <c r="C80" s="57"/>
      <c r="D80" s="57"/>
      <c r="E80" s="57"/>
      <c r="F80" s="57"/>
    </row>
    <row r="81" spans="1:6">
      <c r="A81" s="57"/>
      <c r="B81" s="57"/>
      <c r="C81" s="57"/>
      <c r="D81" s="57"/>
      <c r="E81" s="57"/>
      <c r="F81" s="57"/>
    </row>
    <row r="82" spans="1:6">
      <c r="A82" s="57"/>
      <c r="B82" s="57"/>
      <c r="C82" s="57"/>
      <c r="D82" s="57"/>
      <c r="E82" s="57"/>
      <c r="F82" s="57"/>
    </row>
    <row r="83" spans="1:6">
      <c r="A83" s="57"/>
      <c r="B83" s="57"/>
      <c r="C83" s="57"/>
      <c r="D83" s="57"/>
      <c r="E83" s="57"/>
      <c r="F83" s="57"/>
    </row>
    <row r="84" spans="1:6">
      <c r="A84" s="57"/>
      <c r="B84" s="57"/>
      <c r="C84" s="57"/>
      <c r="D84" s="57"/>
      <c r="E84" s="57"/>
      <c r="F84" s="57"/>
    </row>
    <row r="85" spans="1:6">
      <c r="A85" s="57"/>
      <c r="B85" s="57"/>
      <c r="C85" s="57"/>
      <c r="D85" s="57"/>
      <c r="E85" s="57"/>
      <c r="F85" s="57"/>
    </row>
    <row r="86" spans="1:6">
      <c r="A86" s="57"/>
      <c r="B86" s="57"/>
      <c r="C86" s="57"/>
      <c r="D86" s="57"/>
      <c r="E86" s="57"/>
      <c r="F86" s="57"/>
    </row>
    <row r="87" spans="1:6">
      <c r="A87" s="57"/>
      <c r="B87" s="57"/>
      <c r="C87" s="57"/>
      <c r="D87" s="57"/>
      <c r="E87" s="57"/>
      <c r="F87" s="57"/>
    </row>
    <row r="88" spans="1:6">
      <c r="A88" s="57"/>
      <c r="B88" s="57"/>
      <c r="C88" s="57"/>
      <c r="D88" s="57"/>
      <c r="E88" s="57"/>
      <c r="F88" s="57"/>
    </row>
    <row r="89" spans="1:6">
      <c r="A89" s="57"/>
      <c r="B89" s="57"/>
      <c r="C89" s="57"/>
      <c r="D89" s="57"/>
      <c r="E89" s="57"/>
      <c r="F89" s="57"/>
    </row>
    <row r="90" spans="1:6">
      <c r="A90" s="57"/>
      <c r="B90" s="57"/>
      <c r="C90" s="57"/>
      <c r="D90" s="57"/>
      <c r="E90" s="57"/>
      <c r="F90" s="57"/>
    </row>
    <row r="91" spans="1:6">
      <c r="A91" s="57"/>
      <c r="B91" s="57"/>
      <c r="C91" s="57"/>
      <c r="D91" s="57"/>
      <c r="E91" s="57"/>
      <c r="F91" s="57"/>
    </row>
  </sheetData>
  <conditionalFormatting sqref="C12:C14 C16">
    <cfRule type="expression" dxfId="1" priority="1">
      <formula>XER12="yes"</formula>
    </cfRule>
    <cfRule type="expression" dxfId="0" priority="2" stopIfTrue="1">
      <formula>"d14=""yes"""</formula>
    </cfRule>
  </conditionalFormatting>
  <dataValidations count="4">
    <dataValidation type="list" allowBlank="1" showInputMessage="1" showErrorMessage="1" sqref="B28:B31" xr:uid="{1C9F2FF7-F9CB-4586-90EF-264B8592D6D1}">
      <formula1>"65, 67, 70"</formula1>
    </dataValidation>
    <dataValidation type="list" allowBlank="1" showInputMessage="1" showErrorMessage="1" sqref="B26" xr:uid="{BD3B119C-22F5-47F6-9D86-C5276614035A}">
      <formula1>"10, 20"</formula1>
    </dataValidation>
    <dataValidation type="list" allowBlank="1" showInputMessage="1" showErrorMessage="1" sqref="B4" xr:uid="{4E28A325-1F4C-40A8-A082-A928BDA7926A}">
      <formula1>"Corporate, Business"</formula1>
    </dataValidation>
    <dataValidation type="list" allowBlank="1" showInputMessage="1" showErrorMessage="1" sqref="F19" xr:uid="{4A287454-260B-46C3-AF3E-CFDE17A940A2}">
      <formula1>"2 years, 5 years, 'to age 65'"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E2EAFFB-A8D0-465C-9CCA-D09660854B10}">
          <x14:formula1>
            <xm:f>Checklist!$B$4:$B$9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zoomScale="67" workbookViewId="0">
      <selection activeCell="O7" sqref="O7"/>
    </sheetView>
  </sheetViews>
  <sheetFormatPr defaultColWidth="12.7265625" defaultRowHeight="14.5"/>
  <cols>
    <col min="1" max="1" width="3.1796875" style="6" customWidth="1"/>
    <col min="2" max="2" width="10.453125" style="6" customWidth="1"/>
    <col min="3" max="18" width="10" style="1" customWidth="1"/>
    <col min="22" max="16384" width="12.7265625" style="7"/>
  </cols>
  <sheetData>
    <row r="1" spans="1:18">
      <c r="A1" s="9"/>
      <c r="B1" s="5"/>
      <c r="D1" s="2"/>
      <c r="H1" s="2"/>
      <c r="L1" s="2"/>
      <c r="P1" s="2"/>
    </row>
    <row r="2" spans="1:18">
      <c r="B2" s="5"/>
      <c r="E2" s="88"/>
      <c r="F2" s="89"/>
      <c r="I2" s="88"/>
      <c r="J2" s="89"/>
      <c r="M2" s="88"/>
      <c r="N2" s="89"/>
      <c r="Q2" s="88"/>
      <c r="R2" s="89"/>
    </row>
    <row r="3" spans="1:18">
      <c r="B3" s="55" t="s">
        <v>50</v>
      </c>
    </row>
    <row r="4" spans="1:18">
      <c r="C4" s="6"/>
      <c r="D4" s="6"/>
      <c r="E4" s="6"/>
      <c r="F4" s="6"/>
      <c r="G4" s="6"/>
      <c r="H4" s="6"/>
      <c r="I4" s="6"/>
      <c r="J4" s="6"/>
      <c r="K4" s="6"/>
      <c r="L4" s="6"/>
      <c r="M4" s="6"/>
      <c r="N4" s="6"/>
      <c r="O4" s="6"/>
      <c r="P4" s="6"/>
      <c r="Q4" s="6"/>
      <c r="R4" s="6"/>
    </row>
    <row r="5" spans="1:18" ht="16.5" customHeight="1">
      <c r="D5" s="3"/>
      <c r="E5" s="3"/>
      <c r="F5" s="3"/>
      <c r="H5" s="3"/>
      <c r="I5" s="3"/>
      <c r="J5" s="3"/>
      <c r="L5" s="3"/>
      <c r="M5" s="3"/>
      <c r="N5" s="3"/>
      <c r="P5" s="3"/>
      <c r="Q5" s="3"/>
      <c r="R5" s="3"/>
    </row>
    <row r="6" spans="1:18">
      <c r="D6" s="3"/>
      <c r="E6" s="3"/>
      <c r="F6" s="3"/>
      <c r="H6" s="3"/>
      <c r="I6" s="3"/>
      <c r="J6" s="3"/>
      <c r="L6" s="3"/>
      <c r="M6" s="3"/>
      <c r="N6" s="3"/>
      <c r="O6" s="1" t="s">
        <v>108</v>
      </c>
      <c r="P6" s="3"/>
      <c r="Q6" s="3"/>
      <c r="R6" s="3"/>
    </row>
    <row r="7" spans="1:18">
      <c r="D7" s="3"/>
      <c r="E7" s="3"/>
      <c r="F7" s="3"/>
      <c r="H7" s="3"/>
      <c r="I7" s="3"/>
      <c r="J7" s="3"/>
      <c r="L7" s="3"/>
      <c r="M7" s="3"/>
      <c r="N7" s="3"/>
      <c r="P7" s="3"/>
      <c r="Q7" s="3"/>
      <c r="R7" s="3"/>
    </row>
    <row r="8" spans="1:18" ht="25" customHeight="1">
      <c r="B8" s="59" t="s">
        <v>54</v>
      </c>
      <c r="C8" s="90" t="str">
        <f>Variables!E24</f>
        <v>Group 1 (White Collar)</v>
      </c>
      <c r="D8" s="91"/>
      <c r="E8" s="91"/>
      <c r="F8" s="91"/>
      <c r="G8" s="90" t="str">
        <f>Variables!E25</f>
        <v>Group 2 (Flight Crew &amp; Trade Certificate)</v>
      </c>
      <c r="H8" s="91"/>
      <c r="I8" s="91"/>
      <c r="J8" s="91"/>
      <c r="K8" s="90" t="str">
        <f>Variables!E26</f>
        <v>Group 3 (Manual work)</v>
      </c>
      <c r="L8" s="91"/>
      <c r="M8" s="91"/>
      <c r="N8" s="91"/>
      <c r="O8" s="90" t="s">
        <v>83</v>
      </c>
      <c r="P8" s="91"/>
      <c r="Q8" s="91"/>
      <c r="R8" s="91"/>
    </row>
    <row r="9" spans="1:18" ht="15.75" customHeight="1">
      <c r="B9" s="84" t="s">
        <v>20</v>
      </c>
      <c r="C9" s="86" t="s">
        <v>21</v>
      </c>
      <c r="D9" s="86"/>
      <c r="E9" s="86" t="s">
        <v>22</v>
      </c>
      <c r="F9" s="87"/>
      <c r="G9" s="86" t="s">
        <v>21</v>
      </c>
      <c r="H9" s="86"/>
      <c r="I9" s="86" t="s">
        <v>22</v>
      </c>
      <c r="J9" s="87"/>
      <c r="K9" s="86" t="s">
        <v>21</v>
      </c>
      <c r="L9" s="86"/>
      <c r="M9" s="86" t="s">
        <v>22</v>
      </c>
      <c r="N9" s="87"/>
      <c r="O9" s="86" t="s">
        <v>21</v>
      </c>
      <c r="P9" s="86"/>
      <c r="Q9" s="86" t="s">
        <v>22</v>
      </c>
      <c r="R9" s="87"/>
    </row>
    <row r="10" spans="1:18">
      <c r="B10" s="85"/>
      <c r="C10" s="41" t="s">
        <v>11</v>
      </c>
      <c r="D10" s="41" t="s">
        <v>13</v>
      </c>
      <c r="E10" s="41" t="s">
        <v>11</v>
      </c>
      <c r="F10" s="42" t="s">
        <v>13</v>
      </c>
      <c r="G10" s="41" t="s">
        <v>11</v>
      </c>
      <c r="H10" s="41" t="s">
        <v>13</v>
      </c>
      <c r="I10" s="41" t="s">
        <v>11</v>
      </c>
      <c r="J10" s="42" t="s">
        <v>13</v>
      </c>
      <c r="K10" s="41" t="s">
        <v>11</v>
      </c>
      <c r="L10" s="41" t="s">
        <v>13</v>
      </c>
      <c r="M10" s="41" t="s">
        <v>11</v>
      </c>
      <c r="N10" s="42" t="s">
        <v>13</v>
      </c>
      <c r="O10" s="41" t="s">
        <v>11</v>
      </c>
      <c r="P10" s="41" t="s">
        <v>13</v>
      </c>
      <c r="Q10" s="41" t="s">
        <v>11</v>
      </c>
      <c r="R10" s="42" t="s">
        <v>13</v>
      </c>
    </row>
    <row r="11" spans="1:18">
      <c r="A11" s="7"/>
      <c r="B11" s="35">
        <v>16</v>
      </c>
      <c r="C11" s="36">
        <v>3.28</v>
      </c>
      <c r="D11" s="36">
        <v>3.28</v>
      </c>
      <c r="E11" s="36">
        <v>2.92</v>
      </c>
      <c r="F11" s="36">
        <v>2.92</v>
      </c>
      <c r="G11" s="34">
        <v>5.68</v>
      </c>
      <c r="H11" s="34">
        <v>5.68</v>
      </c>
      <c r="I11" s="34">
        <v>5.05</v>
      </c>
      <c r="J11" s="34">
        <v>5.05</v>
      </c>
      <c r="K11" s="34">
        <v>6.56</v>
      </c>
      <c r="L11" s="34">
        <v>6.56</v>
      </c>
      <c r="M11" s="34">
        <v>5.85</v>
      </c>
      <c r="N11" s="34">
        <v>5.85</v>
      </c>
      <c r="O11" s="34"/>
      <c r="P11" s="34"/>
      <c r="Q11" s="34"/>
      <c r="R11" s="34"/>
    </row>
    <row r="12" spans="1:18">
      <c r="A12" s="7"/>
      <c r="B12" s="35">
        <v>17</v>
      </c>
      <c r="C12" s="36">
        <v>3.28</v>
      </c>
      <c r="D12" s="36">
        <v>3.28</v>
      </c>
      <c r="E12" s="36">
        <v>2.92</v>
      </c>
      <c r="F12" s="36">
        <v>2.92</v>
      </c>
      <c r="G12" s="34">
        <v>5.68</v>
      </c>
      <c r="H12" s="34">
        <v>5.68</v>
      </c>
      <c r="I12" s="34">
        <v>5.05</v>
      </c>
      <c r="J12" s="34">
        <v>5.05</v>
      </c>
      <c r="K12" s="34">
        <v>6.56</v>
      </c>
      <c r="L12" s="34">
        <v>6.56</v>
      </c>
      <c r="M12" s="34">
        <v>5.85</v>
      </c>
      <c r="N12" s="34">
        <v>5.85</v>
      </c>
      <c r="O12" s="34"/>
      <c r="P12" s="34"/>
      <c r="Q12" s="34"/>
      <c r="R12" s="34"/>
    </row>
    <row r="13" spans="1:18">
      <c r="A13" s="7"/>
      <c r="B13" s="35">
        <v>18</v>
      </c>
      <c r="C13" s="36">
        <v>3.28</v>
      </c>
      <c r="D13" s="36">
        <v>3.28</v>
      </c>
      <c r="E13" s="36">
        <v>2.92</v>
      </c>
      <c r="F13" s="36">
        <v>2.92</v>
      </c>
      <c r="G13" s="34">
        <v>5.68</v>
      </c>
      <c r="H13" s="34">
        <v>5.68</v>
      </c>
      <c r="I13" s="34">
        <v>5.05</v>
      </c>
      <c r="J13" s="34">
        <v>5.05</v>
      </c>
      <c r="K13" s="34">
        <v>6.56</v>
      </c>
      <c r="L13" s="34">
        <v>6.56</v>
      </c>
      <c r="M13" s="34">
        <v>5.85</v>
      </c>
      <c r="N13" s="34">
        <v>5.85</v>
      </c>
      <c r="O13" s="34"/>
      <c r="P13" s="34"/>
      <c r="Q13" s="34"/>
      <c r="R13" s="34"/>
    </row>
    <row r="14" spans="1:18">
      <c r="A14" s="7"/>
      <c r="B14" s="35">
        <v>19</v>
      </c>
      <c r="C14" s="36">
        <v>3.28</v>
      </c>
      <c r="D14" s="36">
        <v>3.28</v>
      </c>
      <c r="E14" s="36">
        <v>2.92</v>
      </c>
      <c r="F14" s="36">
        <v>2.92</v>
      </c>
      <c r="G14" s="34">
        <v>5.68</v>
      </c>
      <c r="H14" s="34">
        <v>5.68</v>
      </c>
      <c r="I14" s="34">
        <v>5.05</v>
      </c>
      <c r="J14" s="34">
        <v>5.05</v>
      </c>
      <c r="K14" s="34">
        <v>6.56</v>
      </c>
      <c r="L14" s="34">
        <v>6.56</v>
      </c>
      <c r="M14" s="34">
        <v>5.85</v>
      </c>
      <c r="N14" s="34">
        <v>5.85</v>
      </c>
      <c r="O14" s="34"/>
      <c r="P14" s="34"/>
      <c r="Q14" s="34"/>
      <c r="R14" s="34"/>
    </row>
    <row r="15" spans="1:18">
      <c r="A15" s="7"/>
      <c r="B15" s="35">
        <v>20</v>
      </c>
      <c r="C15" s="36">
        <v>3.28</v>
      </c>
      <c r="D15" s="36">
        <v>3.28</v>
      </c>
      <c r="E15" s="36">
        <v>2.92</v>
      </c>
      <c r="F15" s="36">
        <v>2.92</v>
      </c>
      <c r="G15" s="34">
        <v>5.68</v>
      </c>
      <c r="H15" s="34">
        <v>5.68</v>
      </c>
      <c r="I15" s="34">
        <v>5.05</v>
      </c>
      <c r="J15" s="34">
        <v>5.05</v>
      </c>
      <c r="K15" s="34">
        <v>6.56</v>
      </c>
      <c r="L15" s="34">
        <v>6.56</v>
      </c>
      <c r="M15" s="34">
        <v>5.85</v>
      </c>
      <c r="N15" s="34">
        <v>5.85</v>
      </c>
      <c r="O15" s="34"/>
      <c r="P15" s="34"/>
      <c r="Q15" s="34"/>
      <c r="R15" s="34"/>
    </row>
    <row r="16" spans="1:18">
      <c r="A16" s="7"/>
      <c r="B16" s="35">
        <v>21</v>
      </c>
      <c r="C16" s="36">
        <v>3.28</v>
      </c>
      <c r="D16" s="36">
        <v>3.28</v>
      </c>
      <c r="E16" s="36">
        <v>2.92</v>
      </c>
      <c r="F16" s="36">
        <v>2.92</v>
      </c>
      <c r="G16" s="34">
        <v>5.68</v>
      </c>
      <c r="H16" s="34">
        <v>5.68</v>
      </c>
      <c r="I16" s="34">
        <v>5.05</v>
      </c>
      <c r="J16" s="34">
        <v>5.05</v>
      </c>
      <c r="K16" s="34">
        <v>6.56</v>
      </c>
      <c r="L16" s="34">
        <v>6.56</v>
      </c>
      <c r="M16" s="34">
        <v>5.85</v>
      </c>
      <c r="N16" s="34">
        <v>5.85</v>
      </c>
      <c r="O16" s="34"/>
      <c r="P16" s="34"/>
      <c r="Q16" s="34"/>
      <c r="R16" s="34"/>
    </row>
    <row r="17" spans="1:18">
      <c r="A17" s="7"/>
      <c r="B17" s="35">
        <v>22</v>
      </c>
      <c r="C17" s="36">
        <v>3.28</v>
      </c>
      <c r="D17" s="36">
        <v>3.28</v>
      </c>
      <c r="E17" s="36">
        <v>2.92</v>
      </c>
      <c r="F17" s="36">
        <v>2.92</v>
      </c>
      <c r="G17" s="34">
        <v>5.68</v>
      </c>
      <c r="H17" s="34">
        <v>5.68</v>
      </c>
      <c r="I17" s="34">
        <v>5.05</v>
      </c>
      <c r="J17" s="34">
        <v>5.05</v>
      </c>
      <c r="K17" s="34">
        <v>6.56</v>
      </c>
      <c r="L17" s="34">
        <v>6.56</v>
      </c>
      <c r="M17" s="34">
        <v>5.85</v>
      </c>
      <c r="N17" s="34">
        <v>5.85</v>
      </c>
      <c r="O17" s="34"/>
      <c r="P17" s="34"/>
      <c r="Q17" s="34"/>
      <c r="R17" s="34"/>
    </row>
    <row r="18" spans="1:18">
      <c r="A18" s="7"/>
      <c r="B18" s="35">
        <v>23</v>
      </c>
      <c r="C18" s="36">
        <v>3.28</v>
      </c>
      <c r="D18" s="36">
        <v>3.28</v>
      </c>
      <c r="E18" s="36">
        <v>2.92</v>
      </c>
      <c r="F18" s="36">
        <v>2.92</v>
      </c>
      <c r="G18" s="34">
        <v>5.68</v>
      </c>
      <c r="H18" s="34">
        <v>5.68</v>
      </c>
      <c r="I18" s="34">
        <v>5.05</v>
      </c>
      <c r="J18" s="34">
        <v>5.05</v>
      </c>
      <c r="K18" s="34">
        <v>6.56</v>
      </c>
      <c r="L18" s="34">
        <v>6.56</v>
      </c>
      <c r="M18" s="34">
        <v>5.85</v>
      </c>
      <c r="N18" s="34">
        <v>5.85</v>
      </c>
      <c r="O18" s="34"/>
      <c r="P18" s="34"/>
      <c r="Q18" s="34"/>
      <c r="R18" s="34"/>
    </row>
    <row r="19" spans="1:18">
      <c r="A19" s="7"/>
      <c r="B19" s="35">
        <v>24</v>
      </c>
      <c r="C19" s="36">
        <v>3.28</v>
      </c>
      <c r="D19" s="36">
        <v>3.28</v>
      </c>
      <c r="E19" s="36">
        <v>2.92</v>
      </c>
      <c r="F19" s="36">
        <v>2.92</v>
      </c>
      <c r="G19" s="34">
        <v>5.68</v>
      </c>
      <c r="H19" s="34">
        <v>5.68</v>
      </c>
      <c r="I19" s="34">
        <v>5.05</v>
      </c>
      <c r="J19" s="34">
        <v>5.05</v>
      </c>
      <c r="K19" s="34">
        <v>6.56</v>
      </c>
      <c r="L19" s="34">
        <v>6.56</v>
      </c>
      <c r="M19" s="34">
        <v>5.85</v>
      </c>
      <c r="N19" s="34">
        <v>5.85</v>
      </c>
      <c r="O19" s="34"/>
      <c r="P19" s="34"/>
      <c r="Q19" s="34"/>
      <c r="R19" s="34"/>
    </row>
    <row r="20" spans="1:18">
      <c r="A20" s="7"/>
      <c r="B20" s="35">
        <v>25</v>
      </c>
      <c r="C20" s="36">
        <v>3.28</v>
      </c>
      <c r="D20" s="36">
        <v>3.28</v>
      </c>
      <c r="E20" s="36">
        <v>2.92</v>
      </c>
      <c r="F20" s="36">
        <v>2.92</v>
      </c>
      <c r="G20" s="34">
        <v>5.68</v>
      </c>
      <c r="H20" s="34">
        <v>5.68</v>
      </c>
      <c r="I20" s="34">
        <v>5.05</v>
      </c>
      <c r="J20" s="34">
        <v>5.05</v>
      </c>
      <c r="K20" s="34">
        <v>6.56</v>
      </c>
      <c r="L20" s="34">
        <v>6.56</v>
      </c>
      <c r="M20" s="34">
        <v>5.85</v>
      </c>
      <c r="N20" s="34">
        <v>5.85</v>
      </c>
      <c r="O20" s="34"/>
      <c r="P20" s="34"/>
      <c r="Q20" s="34"/>
      <c r="R20" s="34"/>
    </row>
    <row r="21" spans="1:18">
      <c r="A21" s="7"/>
      <c r="B21" s="35">
        <v>26</v>
      </c>
      <c r="C21" s="36">
        <v>3.28</v>
      </c>
      <c r="D21" s="36">
        <v>3.28</v>
      </c>
      <c r="E21" s="36">
        <v>2.92</v>
      </c>
      <c r="F21" s="36">
        <v>2.92</v>
      </c>
      <c r="G21" s="34">
        <v>5.68</v>
      </c>
      <c r="H21" s="34">
        <v>5.68</v>
      </c>
      <c r="I21" s="34">
        <v>5.05</v>
      </c>
      <c r="J21" s="34">
        <v>5.05</v>
      </c>
      <c r="K21" s="34">
        <v>6.56</v>
      </c>
      <c r="L21" s="34">
        <v>6.56</v>
      </c>
      <c r="M21" s="34">
        <v>5.85</v>
      </c>
      <c r="N21" s="34">
        <v>5.85</v>
      </c>
      <c r="O21" s="34"/>
      <c r="P21" s="34"/>
      <c r="Q21" s="34"/>
      <c r="R21" s="34"/>
    </row>
    <row r="22" spans="1:18">
      <c r="A22" s="7"/>
      <c r="B22" s="35">
        <v>27</v>
      </c>
      <c r="C22" s="36">
        <v>3.28</v>
      </c>
      <c r="D22" s="36">
        <v>3.28</v>
      </c>
      <c r="E22" s="36">
        <v>2.92</v>
      </c>
      <c r="F22" s="36">
        <v>2.92</v>
      </c>
      <c r="G22" s="34">
        <v>5.68</v>
      </c>
      <c r="H22" s="34">
        <v>5.68</v>
      </c>
      <c r="I22" s="34">
        <v>5.05</v>
      </c>
      <c r="J22" s="34">
        <v>5.05</v>
      </c>
      <c r="K22" s="34">
        <v>6.56</v>
      </c>
      <c r="L22" s="34">
        <v>6.56</v>
      </c>
      <c r="M22" s="34">
        <v>5.85</v>
      </c>
      <c r="N22" s="34">
        <v>5.85</v>
      </c>
      <c r="O22" s="34"/>
      <c r="P22" s="34"/>
      <c r="Q22" s="34"/>
      <c r="R22" s="34"/>
    </row>
    <row r="23" spans="1:18">
      <c r="A23" s="7"/>
      <c r="B23" s="35">
        <v>28</v>
      </c>
      <c r="C23" s="36">
        <v>3.28</v>
      </c>
      <c r="D23" s="36">
        <v>3.28</v>
      </c>
      <c r="E23" s="36">
        <v>2.92</v>
      </c>
      <c r="F23" s="36">
        <v>2.92</v>
      </c>
      <c r="G23" s="34">
        <v>5.68</v>
      </c>
      <c r="H23" s="34">
        <v>5.68</v>
      </c>
      <c r="I23" s="34">
        <v>5.05</v>
      </c>
      <c r="J23" s="34">
        <v>5.05</v>
      </c>
      <c r="K23" s="34">
        <v>6.56</v>
      </c>
      <c r="L23" s="34">
        <v>6.56</v>
      </c>
      <c r="M23" s="34">
        <v>5.85</v>
      </c>
      <c r="N23" s="34">
        <v>5.85</v>
      </c>
      <c r="O23" s="34"/>
      <c r="P23" s="34"/>
      <c r="Q23" s="34"/>
      <c r="R23" s="34"/>
    </row>
    <row r="24" spans="1:18">
      <c r="A24" s="7"/>
      <c r="B24" s="35">
        <v>29</v>
      </c>
      <c r="C24" s="36">
        <v>3.28</v>
      </c>
      <c r="D24" s="36">
        <v>3.28</v>
      </c>
      <c r="E24" s="36">
        <v>2.92</v>
      </c>
      <c r="F24" s="36">
        <v>2.92</v>
      </c>
      <c r="G24" s="34">
        <v>5.68</v>
      </c>
      <c r="H24" s="34">
        <v>5.68</v>
      </c>
      <c r="I24" s="34">
        <v>5.05</v>
      </c>
      <c r="J24" s="34">
        <v>5.05</v>
      </c>
      <c r="K24" s="34">
        <v>6.56</v>
      </c>
      <c r="L24" s="34">
        <v>6.56</v>
      </c>
      <c r="M24" s="34">
        <v>5.85</v>
      </c>
      <c r="N24" s="34">
        <v>5.85</v>
      </c>
      <c r="O24" s="34"/>
      <c r="P24" s="34"/>
      <c r="Q24" s="34"/>
      <c r="R24" s="34"/>
    </row>
    <row r="25" spans="1:18">
      <c r="A25" s="7"/>
      <c r="B25" s="35">
        <v>30</v>
      </c>
      <c r="C25" s="36">
        <v>3.28</v>
      </c>
      <c r="D25" s="36">
        <v>3.28</v>
      </c>
      <c r="E25" s="36">
        <v>2.92</v>
      </c>
      <c r="F25" s="36">
        <v>2.92</v>
      </c>
      <c r="G25" s="34">
        <v>5.68</v>
      </c>
      <c r="H25" s="34">
        <v>5.68</v>
      </c>
      <c r="I25" s="34">
        <v>5.05</v>
      </c>
      <c r="J25" s="34">
        <v>5.05</v>
      </c>
      <c r="K25" s="34">
        <v>6.56</v>
      </c>
      <c r="L25" s="34">
        <v>6.56</v>
      </c>
      <c r="M25" s="34">
        <v>5.85</v>
      </c>
      <c r="N25" s="34">
        <v>5.85</v>
      </c>
      <c r="O25" s="34"/>
      <c r="P25" s="34"/>
      <c r="Q25" s="34"/>
      <c r="R25" s="34"/>
    </row>
    <row r="26" spans="1:18">
      <c r="A26" s="7"/>
      <c r="B26" s="35">
        <v>31</v>
      </c>
      <c r="C26" s="36">
        <v>3.28</v>
      </c>
      <c r="D26" s="36">
        <v>3.28</v>
      </c>
      <c r="E26" s="36">
        <v>2.92</v>
      </c>
      <c r="F26" s="36">
        <v>2.92</v>
      </c>
      <c r="G26" s="34">
        <v>5.68</v>
      </c>
      <c r="H26" s="34">
        <v>5.68</v>
      </c>
      <c r="I26" s="34">
        <v>5.05</v>
      </c>
      <c r="J26" s="34">
        <v>5.05</v>
      </c>
      <c r="K26" s="34">
        <v>6.56</v>
      </c>
      <c r="L26" s="34">
        <v>6.56</v>
      </c>
      <c r="M26" s="34">
        <v>5.85</v>
      </c>
      <c r="N26" s="34">
        <v>5.85</v>
      </c>
      <c r="O26" s="34"/>
      <c r="P26" s="34"/>
      <c r="Q26" s="34"/>
      <c r="R26" s="34"/>
    </row>
    <row r="27" spans="1:18">
      <c r="A27" s="7"/>
      <c r="B27" s="35">
        <v>32</v>
      </c>
      <c r="C27" s="36">
        <v>3.28</v>
      </c>
      <c r="D27" s="36">
        <v>3.28</v>
      </c>
      <c r="E27" s="36">
        <v>2.92</v>
      </c>
      <c r="F27" s="36">
        <v>2.92</v>
      </c>
      <c r="G27" s="34">
        <v>5.68</v>
      </c>
      <c r="H27" s="34">
        <v>5.68</v>
      </c>
      <c r="I27" s="34">
        <v>5.05</v>
      </c>
      <c r="J27" s="34">
        <v>5.05</v>
      </c>
      <c r="K27" s="34">
        <v>6.56</v>
      </c>
      <c r="L27" s="34">
        <v>6.56</v>
      </c>
      <c r="M27" s="34">
        <v>5.85</v>
      </c>
      <c r="N27" s="34">
        <v>5.85</v>
      </c>
      <c r="O27" s="34"/>
      <c r="P27" s="34"/>
      <c r="Q27" s="34"/>
      <c r="R27" s="34"/>
    </row>
    <row r="28" spans="1:18">
      <c r="A28" s="7"/>
      <c r="B28" s="35">
        <v>33</v>
      </c>
      <c r="C28" s="36">
        <v>3.28</v>
      </c>
      <c r="D28" s="36">
        <v>3.28</v>
      </c>
      <c r="E28" s="36">
        <v>2.92</v>
      </c>
      <c r="F28" s="36">
        <v>2.92</v>
      </c>
      <c r="G28" s="34">
        <v>5.68</v>
      </c>
      <c r="H28" s="34">
        <v>5.68</v>
      </c>
      <c r="I28" s="34">
        <v>5.05</v>
      </c>
      <c r="J28" s="34">
        <v>5.05</v>
      </c>
      <c r="K28" s="34">
        <v>6.56</v>
      </c>
      <c r="L28" s="34">
        <v>6.56</v>
      </c>
      <c r="M28" s="34">
        <v>5.85</v>
      </c>
      <c r="N28" s="34">
        <v>5.85</v>
      </c>
      <c r="O28" s="34"/>
      <c r="P28" s="34"/>
      <c r="Q28" s="34"/>
      <c r="R28" s="34"/>
    </row>
    <row r="29" spans="1:18">
      <c r="A29" s="7"/>
      <c r="B29" s="35">
        <v>34</v>
      </c>
      <c r="C29" s="36">
        <v>3.28</v>
      </c>
      <c r="D29" s="36">
        <v>3.28</v>
      </c>
      <c r="E29" s="36">
        <v>2.92</v>
      </c>
      <c r="F29" s="36">
        <v>2.92</v>
      </c>
      <c r="G29" s="34">
        <v>5.68</v>
      </c>
      <c r="H29" s="34">
        <v>5.68</v>
      </c>
      <c r="I29" s="34">
        <v>5.05</v>
      </c>
      <c r="J29" s="34">
        <v>5.05</v>
      </c>
      <c r="K29" s="34">
        <v>6.56</v>
      </c>
      <c r="L29" s="34">
        <v>6.56</v>
      </c>
      <c r="M29" s="34">
        <v>5.85</v>
      </c>
      <c r="N29" s="34">
        <v>5.85</v>
      </c>
      <c r="O29" s="34"/>
      <c r="P29" s="34"/>
      <c r="Q29" s="34"/>
      <c r="R29" s="34"/>
    </row>
    <row r="30" spans="1:18">
      <c r="A30" s="7"/>
      <c r="B30" s="35">
        <v>35</v>
      </c>
      <c r="C30" s="36">
        <v>3.28</v>
      </c>
      <c r="D30" s="36">
        <v>3.28</v>
      </c>
      <c r="E30" s="36">
        <v>2.92</v>
      </c>
      <c r="F30" s="36">
        <v>2.92</v>
      </c>
      <c r="G30" s="34">
        <v>5.68</v>
      </c>
      <c r="H30" s="34">
        <v>5.68</v>
      </c>
      <c r="I30" s="34">
        <v>5.05</v>
      </c>
      <c r="J30" s="34">
        <v>5.05</v>
      </c>
      <c r="K30" s="34">
        <v>6.56</v>
      </c>
      <c r="L30" s="34">
        <v>6.56</v>
      </c>
      <c r="M30" s="34">
        <v>5.85</v>
      </c>
      <c r="N30" s="34">
        <v>5.85</v>
      </c>
      <c r="O30" s="34"/>
      <c r="P30" s="34"/>
      <c r="Q30" s="34"/>
      <c r="R30" s="34"/>
    </row>
    <row r="31" spans="1:18">
      <c r="A31" s="7"/>
      <c r="B31" s="35">
        <v>36</v>
      </c>
      <c r="C31" s="36">
        <v>3.54</v>
      </c>
      <c r="D31" s="36">
        <v>3.54</v>
      </c>
      <c r="E31" s="36">
        <v>4.76</v>
      </c>
      <c r="F31" s="36">
        <v>4.76</v>
      </c>
      <c r="G31" s="34">
        <v>6.12</v>
      </c>
      <c r="H31" s="34">
        <v>6.12</v>
      </c>
      <c r="I31" s="34">
        <v>8.23</v>
      </c>
      <c r="J31" s="34">
        <v>8.23</v>
      </c>
      <c r="K31" s="34">
        <v>7.07</v>
      </c>
      <c r="L31" s="34">
        <v>7.07</v>
      </c>
      <c r="M31" s="34">
        <v>9.5</v>
      </c>
      <c r="N31" s="34">
        <v>9.5</v>
      </c>
      <c r="O31" s="34"/>
      <c r="P31" s="34"/>
      <c r="Q31" s="34"/>
      <c r="R31" s="34"/>
    </row>
    <row r="32" spans="1:18">
      <c r="A32" s="7"/>
      <c r="B32" s="35">
        <v>37</v>
      </c>
      <c r="C32" s="36">
        <v>3.64</v>
      </c>
      <c r="D32" s="36">
        <v>3.64</v>
      </c>
      <c r="E32" s="36">
        <v>5.35</v>
      </c>
      <c r="F32" s="36">
        <v>5.35</v>
      </c>
      <c r="G32" s="34">
        <v>6.29</v>
      </c>
      <c r="H32" s="34">
        <v>6.29</v>
      </c>
      <c r="I32" s="34">
        <v>9.27</v>
      </c>
      <c r="J32" s="34">
        <v>9.27</v>
      </c>
      <c r="K32" s="34">
        <v>7.27</v>
      </c>
      <c r="L32" s="34">
        <v>7.27</v>
      </c>
      <c r="M32" s="34">
        <v>10.71</v>
      </c>
      <c r="N32" s="34">
        <v>10.71</v>
      </c>
      <c r="O32" s="34"/>
      <c r="P32" s="34"/>
      <c r="Q32" s="34"/>
      <c r="R32" s="34"/>
    </row>
    <row r="33" spans="1:18">
      <c r="A33" s="7"/>
      <c r="B33" s="35">
        <v>38</v>
      </c>
      <c r="C33" s="36">
        <v>3.92</v>
      </c>
      <c r="D33" s="36">
        <v>3.92</v>
      </c>
      <c r="E33" s="36">
        <v>5.91</v>
      </c>
      <c r="F33" s="36">
        <v>5.91</v>
      </c>
      <c r="G33" s="34">
        <v>6.78</v>
      </c>
      <c r="H33" s="34">
        <v>6.78</v>
      </c>
      <c r="I33" s="34">
        <v>10.220000000000001</v>
      </c>
      <c r="J33" s="34">
        <v>10.220000000000001</v>
      </c>
      <c r="K33" s="34">
        <v>7.85</v>
      </c>
      <c r="L33" s="34">
        <v>7.85</v>
      </c>
      <c r="M33" s="34">
        <v>11.84</v>
      </c>
      <c r="N33" s="34">
        <v>11.84</v>
      </c>
      <c r="O33" s="34"/>
      <c r="P33" s="34"/>
      <c r="Q33" s="34"/>
      <c r="R33" s="34"/>
    </row>
    <row r="34" spans="1:18">
      <c r="A34" s="7"/>
      <c r="B34" s="35">
        <v>39</v>
      </c>
      <c r="C34" s="36">
        <v>4.22</v>
      </c>
      <c r="D34" s="36">
        <v>4.22</v>
      </c>
      <c r="E34" s="36">
        <v>6.55</v>
      </c>
      <c r="F34" s="36">
        <v>6.55</v>
      </c>
      <c r="G34" s="34">
        <v>7.3</v>
      </c>
      <c r="H34" s="34">
        <v>7.3</v>
      </c>
      <c r="I34" s="34">
        <v>11.33</v>
      </c>
      <c r="J34" s="34">
        <v>11.33</v>
      </c>
      <c r="K34" s="34">
        <v>8.44</v>
      </c>
      <c r="L34" s="34">
        <v>8.44</v>
      </c>
      <c r="M34" s="34">
        <v>13.09</v>
      </c>
      <c r="N34" s="34">
        <v>13.09</v>
      </c>
      <c r="O34" s="34"/>
      <c r="P34" s="34"/>
      <c r="Q34" s="34"/>
      <c r="R34" s="34"/>
    </row>
    <row r="35" spans="1:18">
      <c r="A35" s="7"/>
      <c r="B35" s="35">
        <v>40</v>
      </c>
      <c r="C35" s="36">
        <v>4.58</v>
      </c>
      <c r="D35" s="36">
        <v>4.58</v>
      </c>
      <c r="E35" s="36">
        <v>7.24</v>
      </c>
      <c r="F35" s="36">
        <v>7.24</v>
      </c>
      <c r="G35" s="34">
        <v>7.91</v>
      </c>
      <c r="H35" s="34">
        <v>7.91</v>
      </c>
      <c r="I35" s="34">
        <v>12.53</v>
      </c>
      <c r="J35" s="34">
        <v>12.53</v>
      </c>
      <c r="K35" s="34">
        <v>9.1199999999999992</v>
      </c>
      <c r="L35" s="34">
        <v>9.1199999999999992</v>
      </c>
      <c r="M35" s="34">
        <v>14.51</v>
      </c>
      <c r="N35" s="34">
        <v>14.51</v>
      </c>
      <c r="O35" s="34"/>
      <c r="P35" s="34"/>
      <c r="Q35" s="34"/>
      <c r="R35" s="34"/>
    </row>
    <row r="36" spans="1:18">
      <c r="A36" s="7"/>
      <c r="B36" s="35">
        <v>41</v>
      </c>
      <c r="C36" s="36">
        <v>4.9400000000000004</v>
      </c>
      <c r="D36" s="36">
        <v>4.9400000000000004</v>
      </c>
      <c r="E36" s="36">
        <v>8.01</v>
      </c>
      <c r="F36" s="36">
        <v>8.01</v>
      </c>
      <c r="G36" s="34">
        <v>8.5500000000000007</v>
      </c>
      <c r="H36" s="34">
        <v>8.5500000000000007</v>
      </c>
      <c r="I36" s="34">
        <v>13.85</v>
      </c>
      <c r="J36" s="34">
        <v>13.85</v>
      </c>
      <c r="K36" s="34">
        <v>9.8800000000000008</v>
      </c>
      <c r="L36" s="34">
        <v>9.8800000000000008</v>
      </c>
      <c r="M36" s="34">
        <v>16</v>
      </c>
      <c r="N36" s="34">
        <v>16</v>
      </c>
      <c r="O36" s="34"/>
      <c r="P36" s="34"/>
      <c r="Q36" s="34"/>
      <c r="R36" s="34"/>
    </row>
    <row r="37" spans="1:18">
      <c r="A37" s="7"/>
      <c r="B37" s="35">
        <v>42</v>
      </c>
      <c r="C37" s="36">
        <v>5.32</v>
      </c>
      <c r="D37" s="36">
        <v>5.32</v>
      </c>
      <c r="E37" s="36">
        <v>8.85</v>
      </c>
      <c r="F37" s="36">
        <v>8.85</v>
      </c>
      <c r="G37" s="34">
        <v>9.2200000000000006</v>
      </c>
      <c r="H37" s="34">
        <v>9.2200000000000006</v>
      </c>
      <c r="I37" s="34">
        <v>15.31</v>
      </c>
      <c r="J37" s="34">
        <v>15.31</v>
      </c>
      <c r="K37" s="34">
        <v>10.65</v>
      </c>
      <c r="L37" s="34">
        <v>10.65</v>
      </c>
      <c r="M37" s="34">
        <v>17.7</v>
      </c>
      <c r="N37" s="34">
        <v>17.7</v>
      </c>
      <c r="O37" s="34"/>
      <c r="P37" s="34"/>
      <c r="Q37" s="34"/>
      <c r="R37" s="34"/>
    </row>
    <row r="38" spans="1:18">
      <c r="A38" s="7"/>
      <c r="B38" s="35">
        <v>43</v>
      </c>
      <c r="C38" s="36">
        <v>5.94</v>
      </c>
      <c r="D38" s="36">
        <v>5.94</v>
      </c>
      <c r="E38" s="36">
        <v>10.14</v>
      </c>
      <c r="F38" s="36">
        <v>10.14</v>
      </c>
      <c r="G38" s="34">
        <v>10.29</v>
      </c>
      <c r="H38" s="34">
        <v>10.29</v>
      </c>
      <c r="I38" s="34">
        <v>17.53</v>
      </c>
      <c r="J38" s="34">
        <v>17.53</v>
      </c>
      <c r="K38" s="34">
        <v>11.89</v>
      </c>
      <c r="L38" s="34">
        <v>11.89</v>
      </c>
      <c r="M38" s="34">
        <v>20.27</v>
      </c>
      <c r="N38" s="34">
        <v>20.27</v>
      </c>
      <c r="O38" s="34"/>
      <c r="P38" s="34"/>
      <c r="Q38" s="34"/>
      <c r="R38" s="34"/>
    </row>
    <row r="39" spans="1:18">
      <c r="A39" s="7"/>
      <c r="B39" s="35">
        <v>44</v>
      </c>
      <c r="C39" s="36">
        <v>6.61</v>
      </c>
      <c r="D39" s="36">
        <v>6.61</v>
      </c>
      <c r="E39" s="36">
        <v>11.59</v>
      </c>
      <c r="F39" s="36">
        <v>11.59</v>
      </c>
      <c r="G39" s="34">
        <v>11.45</v>
      </c>
      <c r="H39" s="34">
        <v>11.45</v>
      </c>
      <c r="I39" s="34">
        <v>20.05</v>
      </c>
      <c r="J39" s="34">
        <v>20.05</v>
      </c>
      <c r="K39" s="34">
        <v>13.25</v>
      </c>
      <c r="L39" s="34">
        <v>13.25</v>
      </c>
      <c r="M39" s="34">
        <v>23.19</v>
      </c>
      <c r="N39" s="34">
        <v>23.19</v>
      </c>
      <c r="O39" s="34"/>
      <c r="P39" s="34"/>
      <c r="Q39" s="34"/>
      <c r="R39" s="34"/>
    </row>
    <row r="40" spans="1:18">
      <c r="A40" s="7"/>
      <c r="B40" s="35">
        <v>45</v>
      </c>
      <c r="C40" s="36">
        <v>7.37</v>
      </c>
      <c r="D40" s="36">
        <v>7.37</v>
      </c>
      <c r="E40" s="36">
        <v>13.29</v>
      </c>
      <c r="F40" s="36">
        <v>13.29</v>
      </c>
      <c r="G40" s="34">
        <v>12.74</v>
      </c>
      <c r="H40" s="34">
        <v>12.74</v>
      </c>
      <c r="I40" s="34">
        <v>22.99</v>
      </c>
      <c r="J40" s="34">
        <v>22.99</v>
      </c>
      <c r="K40" s="34">
        <v>14.73</v>
      </c>
      <c r="L40" s="34">
        <v>14.73</v>
      </c>
      <c r="M40" s="34">
        <v>26.57</v>
      </c>
      <c r="N40" s="34">
        <v>26.57</v>
      </c>
      <c r="O40" s="34"/>
      <c r="P40" s="34"/>
      <c r="Q40" s="34"/>
      <c r="R40" s="34"/>
    </row>
    <row r="41" spans="1:18">
      <c r="A41" s="7"/>
      <c r="B41" s="35">
        <v>46</v>
      </c>
      <c r="C41" s="36">
        <v>8.2100000000000009</v>
      </c>
      <c r="D41" s="36">
        <v>8.2100000000000009</v>
      </c>
      <c r="E41" s="36">
        <v>15.2</v>
      </c>
      <c r="F41" s="36">
        <v>15.2</v>
      </c>
      <c r="G41" s="34">
        <v>14.2</v>
      </c>
      <c r="H41" s="34">
        <v>14.2</v>
      </c>
      <c r="I41" s="34">
        <v>26.31</v>
      </c>
      <c r="J41" s="34">
        <v>26.31</v>
      </c>
      <c r="K41" s="34">
        <v>16.41</v>
      </c>
      <c r="L41" s="34">
        <v>16.41</v>
      </c>
      <c r="M41" s="34">
        <v>30.41</v>
      </c>
      <c r="N41" s="34">
        <v>30.41</v>
      </c>
      <c r="O41" s="34"/>
      <c r="P41" s="34"/>
      <c r="Q41" s="34"/>
      <c r="R41" s="34"/>
    </row>
    <row r="42" spans="1:18">
      <c r="A42" s="7"/>
      <c r="B42" s="35">
        <v>47</v>
      </c>
      <c r="C42" s="36">
        <v>9.1199999999999992</v>
      </c>
      <c r="D42" s="36">
        <v>9.1199999999999992</v>
      </c>
      <c r="E42" s="36">
        <v>17.41</v>
      </c>
      <c r="F42" s="36">
        <v>17.41</v>
      </c>
      <c r="G42" s="34">
        <v>15.79</v>
      </c>
      <c r="H42" s="34">
        <v>15.79</v>
      </c>
      <c r="I42" s="34">
        <v>30.12</v>
      </c>
      <c r="J42" s="34">
        <v>30.12</v>
      </c>
      <c r="K42" s="34">
        <v>18.260000000000002</v>
      </c>
      <c r="L42" s="34">
        <v>18.260000000000002</v>
      </c>
      <c r="M42" s="34">
        <v>34.82</v>
      </c>
      <c r="N42" s="34">
        <v>34.82</v>
      </c>
      <c r="O42" s="34"/>
      <c r="P42" s="34"/>
      <c r="Q42" s="34"/>
      <c r="R42" s="34"/>
    </row>
    <row r="43" spans="1:18">
      <c r="A43" s="7"/>
      <c r="B43" s="35">
        <v>48</v>
      </c>
      <c r="C43" s="36">
        <v>9.94</v>
      </c>
      <c r="D43" s="36">
        <v>9.94</v>
      </c>
      <c r="E43" s="36">
        <v>20.010000000000002</v>
      </c>
      <c r="F43" s="36">
        <v>20.010000000000002</v>
      </c>
      <c r="G43" s="34">
        <v>17.2</v>
      </c>
      <c r="H43" s="34">
        <v>17.2</v>
      </c>
      <c r="I43" s="34">
        <v>34.6</v>
      </c>
      <c r="J43" s="34">
        <v>34.6</v>
      </c>
      <c r="K43" s="34">
        <v>19.89</v>
      </c>
      <c r="L43" s="34">
        <v>19.89</v>
      </c>
      <c r="M43" s="34">
        <v>40.020000000000003</v>
      </c>
      <c r="N43" s="34">
        <v>40.020000000000003</v>
      </c>
      <c r="O43" s="34"/>
      <c r="P43" s="34"/>
      <c r="Q43" s="34"/>
      <c r="R43" s="34"/>
    </row>
    <row r="44" spans="1:18">
      <c r="A44" s="7"/>
      <c r="B44" s="35">
        <v>49</v>
      </c>
      <c r="C44" s="36">
        <v>10.83</v>
      </c>
      <c r="D44" s="36">
        <v>10.83</v>
      </c>
      <c r="E44" s="36">
        <v>22.99</v>
      </c>
      <c r="F44" s="36">
        <v>22.99</v>
      </c>
      <c r="G44" s="34">
        <v>18.73</v>
      </c>
      <c r="H44" s="34">
        <v>18.73</v>
      </c>
      <c r="I44" s="34">
        <v>39.770000000000003</v>
      </c>
      <c r="J44" s="34">
        <v>39.770000000000003</v>
      </c>
      <c r="K44" s="34">
        <v>21.65</v>
      </c>
      <c r="L44" s="34">
        <v>21.65</v>
      </c>
      <c r="M44" s="34">
        <v>45.99</v>
      </c>
      <c r="N44" s="34">
        <v>45.99</v>
      </c>
      <c r="O44" s="34"/>
      <c r="P44" s="34"/>
      <c r="Q44" s="34"/>
      <c r="R44" s="34"/>
    </row>
    <row r="45" spans="1:18">
      <c r="A45" s="7"/>
      <c r="B45" s="35">
        <v>50</v>
      </c>
      <c r="C45" s="36">
        <v>11.82</v>
      </c>
      <c r="D45" s="36">
        <v>11.82</v>
      </c>
      <c r="E45" s="36">
        <v>26.4</v>
      </c>
      <c r="F45" s="36">
        <v>26.4</v>
      </c>
      <c r="G45" s="34">
        <v>20.46</v>
      </c>
      <c r="H45" s="34">
        <v>20.46</v>
      </c>
      <c r="I45" s="34">
        <v>45.69</v>
      </c>
      <c r="J45" s="34">
        <v>45.69</v>
      </c>
      <c r="K45" s="34">
        <v>23.66</v>
      </c>
      <c r="L45" s="34">
        <v>23.66</v>
      </c>
      <c r="M45" s="34">
        <v>52.82</v>
      </c>
      <c r="N45" s="34">
        <v>52.82</v>
      </c>
      <c r="O45" s="34"/>
      <c r="P45" s="34"/>
      <c r="Q45" s="34"/>
      <c r="R45" s="34"/>
    </row>
    <row r="46" spans="1:18">
      <c r="A46" s="7"/>
      <c r="B46" s="35">
        <v>51</v>
      </c>
      <c r="C46" s="36">
        <v>12.93</v>
      </c>
      <c r="D46" s="36">
        <v>12.93</v>
      </c>
      <c r="E46" s="36">
        <v>30.36</v>
      </c>
      <c r="F46" s="36">
        <v>30.36</v>
      </c>
      <c r="G46" s="34">
        <v>22.39</v>
      </c>
      <c r="H46" s="34">
        <v>22.39</v>
      </c>
      <c r="I46" s="34">
        <v>52.52</v>
      </c>
      <c r="J46" s="34">
        <v>52.52</v>
      </c>
      <c r="K46" s="34">
        <v>25.87</v>
      </c>
      <c r="L46" s="34">
        <v>25.87</v>
      </c>
      <c r="M46" s="34">
        <v>60.72</v>
      </c>
      <c r="N46" s="34">
        <v>60.72</v>
      </c>
      <c r="O46" s="34"/>
      <c r="P46" s="34"/>
      <c r="Q46" s="34"/>
      <c r="R46" s="34"/>
    </row>
    <row r="47" spans="1:18">
      <c r="A47" s="7"/>
      <c r="B47" s="35">
        <v>52</v>
      </c>
      <c r="C47" s="36">
        <v>14.13</v>
      </c>
      <c r="D47" s="36">
        <v>14.13</v>
      </c>
      <c r="E47" s="36">
        <v>34.89</v>
      </c>
      <c r="F47" s="36">
        <v>34.89</v>
      </c>
      <c r="G47" s="34">
        <v>24.45</v>
      </c>
      <c r="H47" s="34">
        <v>24.45</v>
      </c>
      <c r="I47" s="34">
        <v>60.35</v>
      </c>
      <c r="J47" s="34">
        <v>60.35</v>
      </c>
      <c r="K47" s="34">
        <v>28.27</v>
      </c>
      <c r="L47" s="34">
        <v>28.27</v>
      </c>
      <c r="M47" s="34">
        <v>69.790000000000006</v>
      </c>
      <c r="N47" s="34">
        <v>69.790000000000006</v>
      </c>
      <c r="O47" s="34"/>
      <c r="P47" s="34"/>
      <c r="Q47" s="34"/>
      <c r="R47" s="34"/>
    </row>
    <row r="48" spans="1:18">
      <c r="A48" s="7"/>
      <c r="B48" s="35">
        <v>53</v>
      </c>
      <c r="C48" s="36">
        <v>15.39</v>
      </c>
      <c r="D48" s="36">
        <v>15.39</v>
      </c>
      <c r="E48" s="36">
        <v>39.659999999999997</v>
      </c>
      <c r="F48" s="36">
        <v>39.659999999999997</v>
      </c>
      <c r="G48" s="34">
        <v>26.62</v>
      </c>
      <c r="H48" s="34">
        <v>26.62</v>
      </c>
      <c r="I48" s="34">
        <v>68.63</v>
      </c>
      <c r="J48" s="34">
        <v>68.63</v>
      </c>
      <c r="K48" s="34">
        <v>30.77</v>
      </c>
      <c r="L48" s="34">
        <v>30.77</v>
      </c>
      <c r="M48" s="34">
        <v>79.349999999999994</v>
      </c>
      <c r="N48" s="34">
        <v>79.349999999999994</v>
      </c>
      <c r="O48" s="34"/>
      <c r="P48" s="34"/>
      <c r="Q48" s="34"/>
      <c r="R48" s="34"/>
    </row>
    <row r="49" spans="1:18">
      <c r="A49" s="7"/>
      <c r="B49" s="35">
        <v>54</v>
      </c>
      <c r="C49" s="36">
        <v>16.77</v>
      </c>
      <c r="D49" s="36">
        <v>16.77</v>
      </c>
      <c r="E49" s="36">
        <v>45.14</v>
      </c>
      <c r="F49" s="36">
        <v>45.14</v>
      </c>
      <c r="G49" s="34">
        <v>29.02</v>
      </c>
      <c r="H49" s="34">
        <v>29.02</v>
      </c>
      <c r="I49" s="34">
        <v>78.09</v>
      </c>
      <c r="J49" s="34">
        <v>78.09</v>
      </c>
      <c r="K49" s="34">
        <v>33.53</v>
      </c>
      <c r="L49" s="34">
        <v>33.53</v>
      </c>
      <c r="M49" s="34">
        <v>90.25</v>
      </c>
      <c r="N49" s="34">
        <v>90.25</v>
      </c>
      <c r="O49" s="34"/>
      <c r="P49" s="34"/>
      <c r="Q49" s="34"/>
      <c r="R49" s="34"/>
    </row>
    <row r="50" spans="1:18">
      <c r="A50" s="7"/>
      <c r="B50" s="35">
        <v>55</v>
      </c>
      <c r="C50" s="36">
        <v>18.25</v>
      </c>
      <c r="D50" s="36">
        <v>18.25</v>
      </c>
      <c r="E50" s="36">
        <v>51.34</v>
      </c>
      <c r="F50" s="36">
        <v>51.34</v>
      </c>
      <c r="G50" s="34">
        <v>31.58</v>
      </c>
      <c r="H50" s="34">
        <v>31.58</v>
      </c>
      <c r="I50" s="34">
        <v>88.79</v>
      </c>
      <c r="J50" s="34">
        <v>88.79</v>
      </c>
      <c r="K50" s="34">
        <v>36.5</v>
      </c>
      <c r="L50" s="34">
        <v>36.5</v>
      </c>
      <c r="M50" s="34">
        <v>102.66</v>
      </c>
      <c r="N50" s="34">
        <v>102.66</v>
      </c>
      <c r="O50" s="34"/>
      <c r="P50" s="34"/>
      <c r="Q50" s="34"/>
      <c r="R50" s="34"/>
    </row>
    <row r="51" spans="1:18">
      <c r="A51" s="7"/>
      <c r="B51" s="35">
        <v>56</v>
      </c>
      <c r="C51" s="36">
        <v>19.86</v>
      </c>
      <c r="D51" s="36">
        <v>19.86</v>
      </c>
      <c r="E51" s="36">
        <v>58.42</v>
      </c>
      <c r="F51" s="36">
        <v>58.42</v>
      </c>
      <c r="G51" s="34">
        <v>34.380000000000003</v>
      </c>
      <c r="H51" s="34">
        <v>34.380000000000003</v>
      </c>
      <c r="I51" s="34">
        <v>101.06</v>
      </c>
      <c r="J51" s="34">
        <v>101.06</v>
      </c>
      <c r="K51" s="34">
        <v>39.74</v>
      </c>
      <c r="L51" s="34">
        <v>39.74</v>
      </c>
      <c r="M51" s="34">
        <v>116.83</v>
      </c>
      <c r="N51" s="34">
        <v>116.83</v>
      </c>
      <c r="O51" s="34"/>
      <c r="P51" s="34"/>
      <c r="Q51" s="34"/>
      <c r="R51" s="34"/>
    </row>
    <row r="52" spans="1:18">
      <c r="A52" s="7"/>
      <c r="B52" s="35">
        <v>57</v>
      </c>
      <c r="C52" s="36">
        <v>21.63</v>
      </c>
      <c r="D52" s="36">
        <v>21.63</v>
      </c>
      <c r="E52" s="36">
        <v>66.489999999999995</v>
      </c>
      <c r="F52" s="36">
        <v>66.489999999999995</v>
      </c>
      <c r="G52" s="34">
        <v>37.43</v>
      </c>
      <c r="H52" s="34">
        <v>37.43</v>
      </c>
      <c r="I52" s="34">
        <v>115.04</v>
      </c>
      <c r="J52" s="34">
        <v>115.04</v>
      </c>
      <c r="K52" s="34">
        <v>43.27</v>
      </c>
      <c r="L52" s="34">
        <v>43.27</v>
      </c>
      <c r="M52" s="34">
        <v>132.97999999999999</v>
      </c>
      <c r="N52" s="34">
        <v>132.97999999999999</v>
      </c>
      <c r="O52" s="34"/>
      <c r="P52" s="34"/>
      <c r="Q52" s="34"/>
      <c r="R52" s="34"/>
    </row>
    <row r="53" spans="1:18">
      <c r="A53" s="7"/>
      <c r="B53" s="35">
        <v>58</v>
      </c>
      <c r="C53" s="36">
        <v>24.02</v>
      </c>
      <c r="D53" s="36">
        <v>24.02</v>
      </c>
      <c r="E53" s="36">
        <v>72.260000000000005</v>
      </c>
      <c r="F53" s="36">
        <v>72.260000000000005</v>
      </c>
      <c r="G53" s="34">
        <v>41.54</v>
      </c>
      <c r="H53" s="34">
        <v>41.54</v>
      </c>
      <c r="I53" s="34">
        <v>125.01</v>
      </c>
      <c r="J53" s="34">
        <v>125.01</v>
      </c>
      <c r="K53" s="34">
        <v>48.02</v>
      </c>
      <c r="L53" s="34">
        <v>48.02</v>
      </c>
      <c r="M53" s="34">
        <v>144.53</v>
      </c>
      <c r="N53" s="34">
        <v>144.53</v>
      </c>
      <c r="O53" s="34"/>
      <c r="P53" s="34"/>
      <c r="Q53" s="34"/>
      <c r="R53" s="34"/>
    </row>
    <row r="54" spans="1:18">
      <c r="A54" s="7"/>
      <c r="B54" s="35">
        <v>59</v>
      </c>
      <c r="C54" s="36">
        <v>26.66</v>
      </c>
      <c r="D54" s="36">
        <v>26.66</v>
      </c>
      <c r="E54" s="36">
        <v>78.510000000000005</v>
      </c>
      <c r="F54" s="36">
        <v>78.510000000000005</v>
      </c>
      <c r="G54" s="34">
        <v>46.12</v>
      </c>
      <c r="H54" s="34">
        <v>46.12</v>
      </c>
      <c r="I54" s="34">
        <v>135.85</v>
      </c>
      <c r="J54" s="34">
        <v>135.85</v>
      </c>
      <c r="K54" s="34">
        <v>53.34</v>
      </c>
      <c r="L54" s="34">
        <v>53.34</v>
      </c>
      <c r="M54" s="34">
        <v>157.04</v>
      </c>
      <c r="N54" s="34">
        <v>157.04</v>
      </c>
      <c r="O54" s="34"/>
      <c r="P54" s="34"/>
      <c r="Q54" s="34"/>
      <c r="R54" s="34"/>
    </row>
    <row r="55" spans="1:18">
      <c r="A55" s="7"/>
      <c r="B55" s="35">
        <v>60</v>
      </c>
      <c r="C55" s="36">
        <v>29.48</v>
      </c>
      <c r="D55" s="36">
        <v>29.48</v>
      </c>
      <c r="E55" s="36">
        <v>85.36</v>
      </c>
      <c r="F55" s="36">
        <v>85.36</v>
      </c>
      <c r="G55" s="34">
        <v>51</v>
      </c>
      <c r="H55" s="34">
        <v>51</v>
      </c>
      <c r="I55" s="34">
        <v>147.66999999999999</v>
      </c>
      <c r="J55" s="34">
        <v>147.66999999999999</v>
      </c>
      <c r="K55" s="34">
        <v>58.95</v>
      </c>
      <c r="L55" s="34">
        <v>58.95</v>
      </c>
      <c r="M55" s="34">
        <v>170.72</v>
      </c>
      <c r="N55" s="34">
        <v>170.72</v>
      </c>
      <c r="O55" s="34"/>
      <c r="P55" s="34"/>
      <c r="Q55" s="34"/>
      <c r="R55" s="34"/>
    </row>
    <row r="56" spans="1:18">
      <c r="A56" s="7"/>
      <c r="B56" s="35">
        <v>61</v>
      </c>
      <c r="C56" s="36">
        <v>32.6</v>
      </c>
      <c r="D56" s="36">
        <v>32.6</v>
      </c>
      <c r="E56" s="36">
        <v>92.78</v>
      </c>
      <c r="F56" s="36">
        <v>92.78</v>
      </c>
      <c r="G56" s="34">
        <v>56.41</v>
      </c>
      <c r="H56" s="34">
        <v>56.41</v>
      </c>
      <c r="I56" s="34">
        <v>160.5</v>
      </c>
      <c r="J56" s="34">
        <v>160.5</v>
      </c>
      <c r="K56" s="34">
        <v>65.22</v>
      </c>
      <c r="L56" s="34">
        <v>65.22</v>
      </c>
      <c r="M56" s="34">
        <v>185.56</v>
      </c>
      <c r="N56" s="34">
        <v>185.56</v>
      </c>
      <c r="O56" s="34"/>
      <c r="P56" s="34"/>
      <c r="Q56" s="34"/>
      <c r="R56" s="34"/>
    </row>
    <row r="57" spans="1:18">
      <c r="A57" s="7"/>
      <c r="B57" s="35">
        <v>62</v>
      </c>
      <c r="C57" s="36">
        <v>36.07</v>
      </c>
      <c r="D57" s="36">
        <v>36.07</v>
      </c>
      <c r="E57" s="36">
        <v>100.86</v>
      </c>
      <c r="F57" s="36">
        <v>100.86</v>
      </c>
      <c r="G57" s="34">
        <v>62.39</v>
      </c>
      <c r="H57" s="34">
        <v>62.39</v>
      </c>
      <c r="I57" s="34">
        <v>174.47</v>
      </c>
      <c r="J57" s="34">
        <v>174.47</v>
      </c>
      <c r="K57" s="34">
        <v>72.12</v>
      </c>
      <c r="L57" s="34">
        <v>72.12</v>
      </c>
      <c r="M57" s="34">
        <v>201.7</v>
      </c>
      <c r="N57" s="34">
        <v>201.7</v>
      </c>
      <c r="O57" s="34"/>
      <c r="P57" s="34"/>
      <c r="Q57" s="34"/>
      <c r="R57" s="34"/>
    </row>
    <row r="58" spans="1:18">
      <c r="A58" s="7"/>
      <c r="B58" s="35">
        <v>63</v>
      </c>
      <c r="C58" s="36">
        <v>39.44</v>
      </c>
      <c r="D58" s="36">
        <v>39.44</v>
      </c>
      <c r="E58" s="36">
        <v>112.84</v>
      </c>
      <c r="F58" s="36">
        <v>112.84</v>
      </c>
      <c r="G58" s="34">
        <v>68.22</v>
      </c>
      <c r="H58" s="34">
        <v>68.22</v>
      </c>
      <c r="I58" s="34">
        <v>195.23</v>
      </c>
      <c r="J58" s="34">
        <v>195.23</v>
      </c>
      <c r="K58" s="34">
        <v>78.87</v>
      </c>
      <c r="L58" s="34">
        <v>78.87</v>
      </c>
      <c r="M58" s="34">
        <v>225.72</v>
      </c>
      <c r="N58" s="34">
        <v>225.72</v>
      </c>
      <c r="O58" s="34"/>
      <c r="P58" s="34"/>
      <c r="Q58" s="34"/>
      <c r="R58" s="34"/>
    </row>
    <row r="59" spans="1:18">
      <c r="A59" s="7"/>
      <c r="B59" s="35">
        <v>64</v>
      </c>
      <c r="C59" s="36">
        <v>43.1</v>
      </c>
      <c r="D59" s="36">
        <v>43.1</v>
      </c>
      <c r="E59" s="36">
        <v>126.29</v>
      </c>
      <c r="F59" s="36">
        <v>126.29</v>
      </c>
      <c r="G59" s="34">
        <v>74.58</v>
      </c>
      <c r="H59" s="34">
        <v>74.58</v>
      </c>
      <c r="I59" s="34">
        <v>218.48</v>
      </c>
      <c r="J59" s="34">
        <v>218.48</v>
      </c>
      <c r="K59" s="34">
        <v>86.22</v>
      </c>
      <c r="L59" s="34">
        <v>86.22</v>
      </c>
      <c r="M59" s="34">
        <v>252.57</v>
      </c>
      <c r="N59" s="34">
        <v>252.57</v>
      </c>
      <c r="O59" s="34"/>
      <c r="P59" s="34"/>
      <c r="Q59" s="34"/>
      <c r="R59" s="34"/>
    </row>
    <row r="60" spans="1:18">
      <c r="A60" s="7"/>
      <c r="B60" s="35">
        <v>65</v>
      </c>
      <c r="C60" s="34">
        <v>0</v>
      </c>
      <c r="D60" s="34">
        <v>0</v>
      </c>
      <c r="E60" s="34">
        <v>0</v>
      </c>
      <c r="F60" s="34">
        <v>0</v>
      </c>
      <c r="G60" s="34">
        <v>0</v>
      </c>
      <c r="H60" s="34">
        <v>0</v>
      </c>
      <c r="I60" s="34">
        <v>0</v>
      </c>
      <c r="J60" s="34">
        <v>0</v>
      </c>
      <c r="K60" s="34">
        <v>0</v>
      </c>
      <c r="L60" s="34">
        <v>0</v>
      </c>
      <c r="M60" s="34">
        <v>0</v>
      </c>
      <c r="N60" s="34">
        <v>0</v>
      </c>
      <c r="O60" s="34"/>
      <c r="P60" s="34"/>
      <c r="Q60" s="34"/>
      <c r="R60" s="34"/>
    </row>
    <row r="61" spans="1:18">
      <c r="A61" s="7"/>
      <c r="B61" s="35">
        <v>66</v>
      </c>
      <c r="C61" s="34">
        <v>0</v>
      </c>
      <c r="D61" s="34">
        <v>0</v>
      </c>
      <c r="E61" s="34">
        <v>0</v>
      </c>
      <c r="F61" s="34">
        <v>0</v>
      </c>
      <c r="G61" s="34">
        <v>0</v>
      </c>
      <c r="H61" s="34">
        <v>0</v>
      </c>
      <c r="I61" s="34">
        <v>0</v>
      </c>
      <c r="J61" s="34">
        <v>0</v>
      </c>
      <c r="K61" s="34">
        <v>0</v>
      </c>
      <c r="L61" s="34">
        <v>0</v>
      </c>
      <c r="M61" s="34">
        <v>0</v>
      </c>
      <c r="N61" s="34">
        <v>0</v>
      </c>
      <c r="O61" s="34"/>
      <c r="P61" s="34"/>
      <c r="Q61" s="34"/>
      <c r="R61" s="34"/>
    </row>
    <row r="62" spans="1:18">
      <c r="A62" s="1"/>
      <c r="B62" s="35">
        <v>67</v>
      </c>
      <c r="C62" s="34">
        <v>0</v>
      </c>
      <c r="D62" s="34">
        <v>0</v>
      </c>
      <c r="E62" s="34">
        <v>0</v>
      </c>
      <c r="F62" s="34">
        <v>0</v>
      </c>
      <c r="G62" s="34">
        <v>0</v>
      </c>
      <c r="H62" s="34">
        <v>0</v>
      </c>
      <c r="I62" s="34">
        <v>0</v>
      </c>
      <c r="J62" s="34">
        <v>0</v>
      </c>
      <c r="K62" s="34">
        <v>0</v>
      </c>
      <c r="L62" s="34">
        <v>0</v>
      </c>
      <c r="M62" s="34">
        <v>0</v>
      </c>
      <c r="N62" s="34">
        <v>0</v>
      </c>
      <c r="O62" s="34"/>
      <c r="P62" s="34"/>
      <c r="Q62" s="34"/>
      <c r="R62" s="34"/>
    </row>
    <row r="63" spans="1:18">
      <c r="A63" s="1"/>
      <c r="B63" s="35">
        <v>68</v>
      </c>
      <c r="C63" s="34">
        <v>0</v>
      </c>
      <c r="D63" s="34">
        <v>0</v>
      </c>
      <c r="E63" s="34">
        <v>0</v>
      </c>
      <c r="F63" s="34">
        <v>0</v>
      </c>
      <c r="G63" s="34">
        <v>0</v>
      </c>
      <c r="H63" s="34">
        <v>0</v>
      </c>
      <c r="I63" s="34">
        <v>0</v>
      </c>
      <c r="J63" s="34">
        <v>0</v>
      </c>
      <c r="K63" s="34">
        <v>0</v>
      </c>
      <c r="L63" s="34">
        <v>0</v>
      </c>
      <c r="M63" s="34">
        <v>0</v>
      </c>
      <c r="N63" s="34">
        <v>0</v>
      </c>
      <c r="O63" s="34"/>
      <c r="P63" s="34"/>
      <c r="Q63" s="34"/>
      <c r="R63" s="34"/>
    </row>
    <row r="64" spans="1:18">
      <c r="A64" s="1"/>
      <c r="B64" s="37">
        <v>69</v>
      </c>
      <c r="C64" s="34">
        <v>0</v>
      </c>
      <c r="D64" s="34">
        <v>0</v>
      </c>
      <c r="E64" s="34">
        <v>0</v>
      </c>
      <c r="F64" s="34">
        <v>0</v>
      </c>
      <c r="G64" s="34">
        <v>0</v>
      </c>
      <c r="H64" s="34">
        <v>0</v>
      </c>
      <c r="I64" s="34">
        <v>0</v>
      </c>
      <c r="J64" s="34">
        <v>0</v>
      </c>
      <c r="K64" s="34">
        <v>0</v>
      </c>
      <c r="L64" s="34">
        <v>0</v>
      </c>
      <c r="M64" s="34">
        <v>0</v>
      </c>
      <c r="N64" s="34">
        <v>0</v>
      </c>
      <c r="O64" s="34"/>
      <c r="P64" s="34"/>
      <c r="Q64" s="34"/>
      <c r="R64" s="34"/>
    </row>
    <row r="65" spans="1:18">
      <c r="A65" s="1"/>
      <c r="B65" s="1"/>
      <c r="D65" s="4"/>
      <c r="H65" s="4"/>
      <c r="L65" s="4"/>
      <c r="P65" s="4"/>
    </row>
    <row r="66" spans="1:18">
      <c r="A66" s="10"/>
      <c r="B66" s="8"/>
    </row>
    <row r="67" spans="1:18">
      <c r="A67" s="7"/>
      <c r="B67" s="7"/>
      <c r="C67" s="13"/>
      <c r="D67" s="12"/>
      <c r="E67" s="11"/>
      <c r="F67" s="11"/>
      <c r="G67" s="13"/>
      <c r="H67" s="12"/>
      <c r="I67" s="11"/>
      <c r="J67" s="11"/>
      <c r="K67" s="13"/>
      <c r="L67" s="12"/>
      <c r="M67" s="11"/>
      <c r="N67" s="11"/>
      <c r="O67" s="13"/>
      <c r="P67" s="12"/>
      <c r="Q67" s="11"/>
      <c r="R67" s="11"/>
    </row>
    <row r="68" spans="1:18">
      <c r="A68" s="7"/>
      <c r="B68" s="7"/>
      <c r="C68" s="13"/>
      <c r="D68" s="12"/>
      <c r="E68" s="11"/>
      <c r="F68" s="11"/>
      <c r="G68" s="13"/>
      <c r="H68" s="12"/>
      <c r="I68" s="11"/>
      <c r="J68" s="11"/>
      <c r="K68" s="13"/>
      <c r="L68" s="12"/>
      <c r="M68" s="11"/>
      <c r="N68" s="11"/>
      <c r="O68" s="13"/>
      <c r="P68" s="12"/>
      <c r="Q68" s="11"/>
      <c r="R68" s="11"/>
    </row>
    <row r="69" spans="1:18">
      <c r="A69" s="7"/>
      <c r="B69" s="7"/>
      <c r="C69" s="13"/>
      <c r="D69" s="12"/>
      <c r="E69" s="11"/>
      <c r="F69" s="11"/>
      <c r="G69" s="13"/>
      <c r="H69" s="12"/>
      <c r="I69" s="11"/>
      <c r="J69" s="11"/>
      <c r="K69" s="13"/>
      <c r="L69" s="12"/>
      <c r="M69" s="11"/>
      <c r="N69" s="11"/>
      <c r="O69" s="13"/>
      <c r="P69" s="12"/>
      <c r="Q69" s="11"/>
      <c r="R69" s="11"/>
    </row>
    <row r="70" spans="1:18">
      <c r="A70" s="7"/>
      <c r="B70" s="7"/>
      <c r="C70" s="13"/>
      <c r="D70" s="12"/>
      <c r="E70" s="12"/>
      <c r="F70" s="12"/>
      <c r="G70" s="13"/>
      <c r="H70" s="12"/>
      <c r="I70" s="12"/>
      <c r="J70" s="12"/>
      <c r="K70" s="13"/>
      <c r="L70" s="12"/>
      <c r="M70" s="12"/>
      <c r="N70" s="12"/>
      <c r="O70" s="13"/>
      <c r="P70" s="12"/>
      <c r="Q70" s="12"/>
      <c r="R70" s="12"/>
    </row>
    <row r="71" spans="1:18">
      <c r="A71" s="7"/>
      <c r="B71" s="7"/>
    </row>
  </sheetData>
  <mergeCells count="17">
    <mergeCell ref="M2:N2"/>
    <mergeCell ref="Q2:R2"/>
    <mergeCell ref="O9:P9"/>
    <mergeCell ref="Q9:R9"/>
    <mergeCell ref="E2:F2"/>
    <mergeCell ref="K8:N8"/>
    <mergeCell ref="O8:R8"/>
    <mergeCell ref="K9:L9"/>
    <mergeCell ref="M9:N9"/>
    <mergeCell ref="B9:B10"/>
    <mergeCell ref="C9:D9"/>
    <mergeCell ref="E9:F9"/>
    <mergeCell ref="I2:J2"/>
    <mergeCell ref="G9:H9"/>
    <mergeCell ref="I9:J9"/>
    <mergeCell ref="C8:F8"/>
    <mergeCell ref="G8:J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topLeftCell="A8" zoomScale="70" workbookViewId="0">
      <selection activeCell="T46" sqref="T46"/>
    </sheetView>
  </sheetViews>
  <sheetFormatPr defaultColWidth="12.7265625" defaultRowHeight="12.5"/>
  <cols>
    <col min="1" max="1" width="3.1796875" style="6" customWidth="1"/>
    <col min="2" max="2" width="13.7265625" style="6" customWidth="1"/>
    <col min="3" max="10" width="10" style="1" customWidth="1"/>
    <col min="11" max="16384" width="12.7265625" style="7"/>
  </cols>
  <sheetData>
    <row r="1" spans="1:10" ht="13">
      <c r="A1" s="9"/>
      <c r="B1" s="5"/>
      <c r="D1" s="2"/>
      <c r="F1" s="2"/>
      <c r="H1" s="2"/>
      <c r="J1" s="2"/>
    </row>
    <row r="2" spans="1:10" ht="13">
      <c r="B2" s="5"/>
    </row>
    <row r="3" spans="1:10">
      <c r="B3" s="6" t="s">
        <v>23</v>
      </c>
    </row>
    <row r="4" spans="1:10">
      <c r="C4" s="6"/>
      <c r="D4" s="6"/>
      <c r="E4" s="6"/>
      <c r="F4" s="6"/>
      <c r="G4" s="6"/>
      <c r="H4" s="6"/>
      <c r="I4" s="6"/>
      <c r="J4" s="6"/>
    </row>
    <row r="5" spans="1:10" ht="16.5" customHeight="1">
      <c r="D5" s="3"/>
      <c r="F5" s="3"/>
      <c r="H5" s="3"/>
      <c r="J5" s="3"/>
    </row>
    <row r="6" spans="1:10">
      <c r="D6" s="3"/>
      <c r="F6" s="3"/>
      <c r="H6" s="3"/>
      <c r="J6" s="3"/>
    </row>
    <row r="7" spans="1:10">
      <c r="D7" s="3"/>
      <c r="F7" s="3"/>
      <c r="H7" s="3"/>
      <c r="J7" s="3"/>
    </row>
    <row r="8" spans="1:10" ht="26.5" customHeight="1">
      <c r="B8" s="58" t="s">
        <v>52</v>
      </c>
      <c r="C8" s="94"/>
      <c r="D8" s="96"/>
      <c r="E8" s="94"/>
      <c r="F8" s="96"/>
      <c r="G8" s="94"/>
      <c r="H8" s="96"/>
      <c r="I8" s="94" t="s">
        <v>109</v>
      </c>
      <c r="J8" s="96"/>
    </row>
    <row r="9" spans="1:10" ht="15" customHeight="1">
      <c r="B9" s="84" t="s">
        <v>20</v>
      </c>
      <c r="C9" s="92" t="s">
        <v>11</v>
      </c>
      <c r="D9" s="94" t="s">
        <v>13</v>
      </c>
      <c r="E9" s="92" t="s">
        <v>11</v>
      </c>
      <c r="F9" s="94" t="s">
        <v>13</v>
      </c>
      <c r="G9" s="92" t="s">
        <v>11</v>
      </c>
      <c r="H9" s="94" t="s">
        <v>13</v>
      </c>
      <c r="I9" s="92" t="s">
        <v>11</v>
      </c>
      <c r="J9" s="94" t="s">
        <v>13</v>
      </c>
    </row>
    <row r="10" spans="1:10">
      <c r="A10" s="7"/>
      <c r="B10" s="85"/>
      <c r="C10" s="93"/>
      <c r="D10" s="95"/>
      <c r="E10" s="93"/>
      <c r="F10" s="95"/>
      <c r="G10" s="93"/>
      <c r="H10" s="95"/>
      <c r="I10" s="93"/>
      <c r="J10" s="95"/>
    </row>
    <row r="11" spans="1:10" ht="14.5">
      <c r="A11" s="7"/>
      <c r="B11" s="35">
        <v>16</v>
      </c>
      <c r="C11" s="36">
        <v>0</v>
      </c>
      <c r="D11" s="36">
        <v>0</v>
      </c>
      <c r="E11" s="34">
        <v>0</v>
      </c>
      <c r="F11" s="34">
        <v>0</v>
      </c>
      <c r="G11" s="34">
        <v>0</v>
      </c>
      <c r="H11" s="34">
        <v>0</v>
      </c>
      <c r="I11" s="34">
        <v>3.26</v>
      </c>
      <c r="J11" s="34">
        <v>3.26</v>
      </c>
    </row>
    <row r="12" spans="1:10" ht="14.5">
      <c r="A12" s="7"/>
      <c r="B12" s="35">
        <v>17</v>
      </c>
      <c r="C12" s="36">
        <v>0</v>
      </c>
      <c r="D12" s="36">
        <v>0</v>
      </c>
      <c r="E12" s="34">
        <v>0</v>
      </c>
      <c r="F12" s="34">
        <v>0</v>
      </c>
      <c r="G12" s="34">
        <v>0</v>
      </c>
      <c r="H12" s="34">
        <v>0</v>
      </c>
      <c r="I12" s="34">
        <v>3.42</v>
      </c>
      <c r="J12" s="34">
        <v>3.42</v>
      </c>
    </row>
    <row r="13" spans="1:10" ht="14.5">
      <c r="A13" s="7"/>
      <c r="B13" s="35">
        <v>18</v>
      </c>
      <c r="C13" s="36">
        <v>0</v>
      </c>
      <c r="D13" s="36">
        <v>0</v>
      </c>
      <c r="E13" s="34">
        <v>0</v>
      </c>
      <c r="F13" s="34">
        <v>0</v>
      </c>
      <c r="G13" s="34">
        <v>0</v>
      </c>
      <c r="H13" s="34">
        <v>0</v>
      </c>
      <c r="I13" s="34">
        <v>3.54</v>
      </c>
      <c r="J13" s="34">
        <v>3.54</v>
      </c>
    </row>
    <row r="14" spans="1:10" ht="14.5">
      <c r="A14" s="7"/>
      <c r="B14" s="35">
        <v>19</v>
      </c>
      <c r="C14" s="36">
        <v>0</v>
      </c>
      <c r="D14" s="36">
        <v>0</v>
      </c>
      <c r="E14" s="34">
        <v>0</v>
      </c>
      <c r="F14" s="34">
        <v>0</v>
      </c>
      <c r="G14" s="34">
        <v>0</v>
      </c>
      <c r="H14" s="34">
        <v>0</v>
      </c>
      <c r="I14" s="34">
        <v>3.68</v>
      </c>
      <c r="J14" s="34">
        <v>3.68</v>
      </c>
    </row>
    <row r="15" spans="1:10" ht="14.5">
      <c r="A15" s="7"/>
      <c r="B15" s="35">
        <v>20</v>
      </c>
      <c r="C15" s="36">
        <v>0</v>
      </c>
      <c r="D15" s="36">
        <v>0</v>
      </c>
      <c r="E15" s="34">
        <v>0</v>
      </c>
      <c r="F15" s="34">
        <v>0</v>
      </c>
      <c r="G15" s="34">
        <v>0</v>
      </c>
      <c r="H15" s="34">
        <v>0</v>
      </c>
      <c r="I15" s="34">
        <v>3.81</v>
      </c>
      <c r="J15" s="34">
        <v>3.81</v>
      </c>
    </row>
    <row r="16" spans="1:10" ht="14.5">
      <c r="A16" s="7"/>
      <c r="B16" s="35">
        <v>21</v>
      </c>
      <c r="C16" s="36">
        <v>0</v>
      </c>
      <c r="D16" s="36">
        <v>0</v>
      </c>
      <c r="E16" s="34">
        <v>0</v>
      </c>
      <c r="F16" s="34">
        <v>0</v>
      </c>
      <c r="G16" s="34">
        <v>0</v>
      </c>
      <c r="H16" s="34">
        <v>0</v>
      </c>
      <c r="I16" s="34">
        <v>3.95</v>
      </c>
      <c r="J16" s="34">
        <v>3.95</v>
      </c>
    </row>
    <row r="17" spans="1:10" ht="14.5">
      <c r="A17" s="7"/>
      <c r="B17" s="35">
        <v>22</v>
      </c>
      <c r="C17" s="36">
        <v>0</v>
      </c>
      <c r="D17" s="36">
        <v>0</v>
      </c>
      <c r="E17" s="34">
        <v>0</v>
      </c>
      <c r="F17" s="34">
        <v>0</v>
      </c>
      <c r="G17" s="34">
        <v>0</v>
      </c>
      <c r="H17" s="34">
        <v>0</v>
      </c>
      <c r="I17" s="34">
        <v>4.0999999999999996</v>
      </c>
      <c r="J17" s="34">
        <v>4.0999999999999996</v>
      </c>
    </row>
    <row r="18" spans="1:10" ht="14.5">
      <c r="A18" s="7"/>
      <c r="B18" s="35">
        <v>23</v>
      </c>
      <c r="C18" s="36">
        <v>0</v>
      </c>
      <c r="D18" s="36">
        <v>0</v>
      </c>
      <c r="E18" s="34">
        <v>0</v>
      </c>
      <c r="F18" s="34">
        <v>0</v>
      </c>
      <c r="G18" s="34">
        <v>0</v>
      </c>
      <c r="H18" s="34">
        <v>0</v>
      </c>
      <c r="I18" s="34">
        <v>4.2300000000000004</v>
      </c>
      <c r="J18" s="34">
        <v>4.2300000000000004</v>
      </c>
    </row>
    <row r="19" spans="1:10" ht="14.5">
      <c r="A19" s="7"/>
      <c r="B19" s="35">
        <v>24</v>
      </c>
      <c r="C19" s="36">
        <v>0</v>
      </c>
      <c r="D19" s="36">
        <v>0</v>
      </c>
      <c r="E19" s="34">
        <v>0</v>
      </c>
      <c r="F19" s="34">
        <v>0</v>
      </c>
      <c r="G19" s="34">
        <v>0</v>
      </c>
      <c r="H19" s="34">
        <v>0</v>
      </c>
      <c r="I19" s="34">
        <v>4.38</v>
      </c>
      <c r="J19" s="34">
        <v>4.38</v>
      </c>
    </row>
    <row r="20" spans="1:10" ht="14.5">
      <c r="A20" s="7"/>
      <c r="B20" s="35">
        <v>25</v>
      </c>
      <c r="C20" s="36">
        <v>0</v>
      </c>
      <c r="D20" s="36">
        <v>0</v>
      </c>
      <c r="E20" s="34">
        <v>0</v>
      </c>
      <c r="F20" s="34">
        <v>0</v>
      </c>
      <c r="G20" s="34">
        <v>0</v>
      </c>
      <c r="H20" s="34">
        <v>0</v>
      </c>
      <c r="I20" s="34">
        <v>4.5199999999999996</v>
      </c>
      <c r="J20" s="34">
        <v>4.5199999999999996</v>
      </c>
    </row>
    <row r="21" spans="1:10" ht="14.5">
      <c r="A21" s="7"/>
      <c r="B21" s="35">
        <v>26</v>
      </c>
      <c r="C21" s="36">
        <v>0</v>
      </c>
      <c r="D21" s="36">
        <v>0</v>
      </c>
      <c r="E21" s="34">
        <v>0</v>
      </c>
      <c r="F21" s="34">
        <v>0</v>
      </c>
      <c r="G21" s="34">
        <v>0</v>
      </c>
      <c r="H21" s="34">
        <v>0</v>
      </c>
      <c r="I21" s="34">
        <v>4.68</v>
      </c>
      <c r="J21" s="34">
        <v>4.68</v>
      </c>
    </row>
    <row r="22" spans="1:10" ht="14.5">
      <c r="A22" s="7"/>
      <c r="B22" s="35">
        <v>27</v>
      </c>
      <c r="C22" s="36">
        <v>0</v>
      </c>
      <c r="D22" s="36">
        <v>0</v>
      </c>
      <c r="E22" s="34">
        <v>0</v>
      </c>
      <c r="F22" s="34">
        <v>0</v>
      </c>
      <c r="G22" s="34">
        <v>0</v>
      </c>
      <c r="H22" s="34">
        <v>0</v>
      </c>
      <c r="I22" s="34">
        <v>4.83</v>
      </c>
      <c r="J22" s="34">
        <v>4.83</v>
      </c>
    </row>
    <row r="23" spans="1:10" ht="14.5">
      <c r="A23" s="7"/>
      <c r="B23" s="35">
        <v>28</v>
      </c>
      <c r="C23" s="36">
        <v>0</v>
      </c>
      <c r="D23" s="36">
        <v>0</v>
      </c>
      <c r="E23" s="34">
        <v>0</v>
      </c>
      <c r="F23" s="34">
        <v>0</v>
      </c>
      <c r="G23" s="34">
        <v>0</v>
      </c>
      <c r="H23" s="34">
        <v>0</v>
      </c>
      <c r="I23" s="34">
        <v>5.01</v>
      </c>
      <c r="J23" s="34">
        <v>5.01</v>
      </c>
    </row>
    <row r="24" spans="1:10" ht="14.5">
      <c r="A24" s="7"/>
      <c r="B24" s="35">
        <v>29</v>
      </c>
      <c r="C24" s="36">
        <v>0</v>
      </c>
      <c r="D24" s="36">
        <v>0</v>
      </c>
      <c r="E24" s="34">
        <v>0</v>
      </c>
      <c r="F24" s="34">
        <v>0</v>
      </c>
      <c r="G24" s="34">
        <v>0</v>
      </c>
      <c r="H24" s="34">
        <v>0</v>
      </c>
      <c r="I24" s="34">
        <v>5.19</v>
      </c>
      <c r="J24" s="34">
        <v>5.19</v>
      </c>
    </row>
    <row r="25" spans="1:10" ht="14.5">
      <c r="A25" s="7"/>
      <c r="B25" s="35">
        <v>30</v>
      </c>
      <c r="C25" s="36">
        <v>0</v>
      </c>
      <c r="D25" s="36">
        <v>0</v>
      </c>
      <c r="E25" s="34">
        <v>0</v>
      </c>
      <c r="F25" s="34">
        <v>0</v>
      </c>
      <c r="G25" s="34">
        <v>0</v>
      </c>
      <c r="H25" s="34">
        <v>0</v>
      </c>
      <c r="I25" s="34">
        <v>5.36</v>
      </c>
      <c r="J25" s="34">
        <v>5.36</v>
      </c>
    </row>
    <row r="26" spans="1:10" ht="14.5">
      <c r="A26" s="7"/>
      <c r="B26" s="35">
        <v>31</v>
      </c>
      <c r="C26" s="36">
        <v>0</v>
      </c>
      <c r="D26" s="36">
        <v>0</v>
      </c>
      <c r="E26" s="34">
        <v>0</v>
      </c>
      <c r="F26" s="34">
        <v>0</v>
      </c>
      <c r="G26" s="34">
        <v>0</v>
      </c>
      <c r="H26" s="34">
        <v>0</v>
      </c>
      <c r="I26" s="34">
        <v>5.57</v>
      </c>
      <c r="J26" s="34">
        <v>5.57</v>
      </c>
    </row>
    <row r="27" spans="1:10" ht="14.5">
      <c r="A27" s="7"/>
      <c r="B27" s="35">
        <v>32</v>
      </c>
      <c r="C27" s="36">
        <v>0</v>
      </c>
      <c r="D27" s="36">
        <v>0</v>
      </c>
      <c r="E27" s="34">
        <v>0</v>
      </c>
      <c r="F27" s="34">
        <v>0</v>
      </c>
      <c r="G27" s="34">
        <v>0</v>
      </c>
      <c r="H27" s="34">
        <v>0</v>
      </c>
      <c r="I27" s="34">
        <v>5.78</v>
      </c>
      <c r="J27" s="34">
        <v>5.78</v>
      </c>
    </row>
    <row r="28" spans="1:10" ht="14.5">
      <c r="A28" s="7"/>
      <c r="B28" s="35">
        <v>33</v>
      </c>
      <c r="C28" s="36">
        <v>0</v>
      </c>
      <c r="D28" s="36">
        <v>0</v>
      </c>
      <c r="E28" s="34">
        <v>0</v>
      </c>
      <c r="F28" s="34">
        <v>0</v>
      </c>
      <c r="G28" s="34">
        <v>0</v>
      </c>
      <c r="H28" s="34">
        <v>0</v>
      </c>
      <c r="I28" s="34">
        <v>5.99</v>
      </c>
      <c r="J28" s="34">
        <v>5.99</v>
      </c>
    </row>
    <row r="29" spans="1:10" ht="14.5">
      <c r="A29" s="7"/>
      <c r="B29" s="35">
        <v>34</v>
      </c>
      <c r="C29" s="36">
        <v>0</v>
      </c>
      <c r="D29" s="36">
        <v>0</v>
      </c>
      <c r="E29" s="34">
        <v>0</v>
      </c>
      <c r="F29" s="34">
        <v>0</v>
      </c>
      <c r="G29" s="34">
        <v>0</v>
      </c>
      <c r="H29" s="34">
        <v>0</v>
      </c>
      <c r="I29" s="34">
        <v>6.23</v>
      </c>
      <c r="J29" s="34">
        <v>6.23</v>
      </c>
    </row>
    <row r="30" spans="1:10" ht="14.5">
      <c r="A30" s="7"/>
      <c r="B30" s="35">
        <v>35</v>
      </c>
      <c r="C30" s="36">
        <v>0</v>
      </c>
      <c r="D30" s="36">
        <v>0</v>
      </c>
      <c r="E30" s="34">
        <v>0</v>
      </c>
      <c r="F30" s="34">
        <v>0</v>
      </c>
      <c r="G30" s="34">
        <v>0</v>
      </c>
      <c r="H30" s="34">
        <v>0</v>
      </c>
      <c r="I30" s="34">
        <v>6.48</v>
      </c>
      <c r="J30" s="34">
        <v>6.48</v>
      </c>
    </row>
    <row r="31" spans="1:10" ht="14.5">
      <c r="A31" s="7"/>
      <c r="B31" s="35">
        <v>36</v>
      </c>
      <c r="C31" s="36">
        <v>0</v>
      </c>
      <c r="D31" s="36">
        <v>0</v>
      </c>
      <c r="E31" s="34">
        <v>0</v>
      </c>
      <c r="F31" s="34">
        <v>0</v>
      </c>
      <c r="G31" s="34">
        <v>0</v>
      </c>
      <c r="H31" s="34">
        <v>0</v>
      </c>
      <c r="I31" s="34">
        <v>6.72</v>
      </c>
      <c r="J31" s="34">
        <v>6.72</v>
      </c>
    </row>
    <row r="32" spans="1:10" ht="14.5">
      <c r="A32" s="7"/>
      <c r="B32" s="35">
        <v>37</v>
      </c>
      <c r="C32" s="36">
        <v>0</v>
      </c>
      <c r="D32" s="36">
        <v>0</v>
      </c>
      <c r="E32" s="34">
        <v>0</v>
      </c>
      <c r="F32" s="34">
        <v>0</v>
      </c>
      <c r="G32" s="34">
        <v>0</v>
      </c>
      <c r="H32" s="34">
        <v>0</v>
      </c>
      <c r="I32" s="34">
        <v>7.01</v>
      </c>
      <c r="J32" s="34">
        <v>7.01</v>
      </c>
    </row>
    <row r="33" spans="1:10" ht="14.5">
      <c r="A33" s="7"/>
      <c r="B33" s="35">
        <v>38</v>
      </c>
      <c r="C33" s="36">
        <v>0</v>
      </c>
      <c r="D33" s="36">
        <v>0</v>
      </c>
      <c r="E33" s="34">
        <v>0</v>
      </c>
      <c r="F33" s="34">
        <v>0</v>
      </c>
      <c r="G33" s="34">
        <v>0</v>
      </c>
      <c r="H33" s="34">
        <v>0</v>
      </c>
      <c r="I33" s="34">
        <v>7.31</v>
      </c>
      <c r="J33" s="34">
        <v>7.31</v>
      </c>
    </row>
    <row r="34" spans="1:10" ht="14.5">
      <c r="A34" s="7"/>
      <c r="B34" s="35">
        <v>39</v>
      </c>
      <c r="C34" s="36">
        <v>0</v>
      </c>
      <c r="D34" s="36">
        <v>0</v>
      </c>
      <c r="E34" s="34">
        <v>0</v>
      </c>
      <c r="F34" s="34">
        <v>0</v>
      </c>
      <c r="G34" s="34">
        <v>0</v>
      </c>
      <c r="H34" s="34">
        <v>0</v>
      </c>
      <c r="I34" s="34">
        <v>7.61</v>
      </c>
      <c r="J34" s="34">
        <v>7.61</v>
      </c>
    </row>
    <row r="35" spans="1:10" ht="14.5">
      <c r="A35" s="7"/>
      <c r="B35" s="35">
        <v>40</v>
      </c>
      <c r="C35" s="36">
        <v>0</v>
      </c>
      <c r="D35" s="36">
        <v>0</v>
      </c>
      <c r="E35" s="34">
        <v>0</v>
      </c>
      <c r="F35" s="34">
        <v>0</v>
      </c>
      <c r="G35" s="34">
        <v>0</v>
      </c>
      <c r="H35" s="34">
        <v>0</v>
      </c>
      <c r="I35" s="34">
        <v>7.94</v>
      </c>
      <c r="J35" s="34">
        <v>7.94</v>
      </c>
    </row>
    <row r="36" spans="1:10" ht="14.5">
      <c r="A36" s="7"/>
      <c r="B36" s="35">
        <v>41</v>
      </c>
      <c r="C36" s="36">
        <v>0</v>
      </c>
      <c r="D36" s="36">
        <v>0</v>
      </c>
      <c r="E36" s="34">
        <v>0</v>
      </c>
      <c r="F36" s="34">
        <v>0</v>
      </c>
      <c r="G36" s="34">
        <v>0</v>
      </c>
      <c r="H36" s="34">
        <v>0</v>
      </c>
      <c r="I36" s="34">
        <v>8.2799999999999994</v>
      </c>
      <c r="J36" s="34">
        <v>8.2799999999999994</v>
      </c>
    </row>
    <row r="37" spans="1:10" ht="14.5">
      <c r="A37" s="7"/>
      <c r="B37" s="35">
        <v>42</v>
      </c>
      <c r="C37" s="36">
        <v>0</v>
      </c>
      <c r="D37" s="36">
        <v>0</v>
      </c>
      <c r="E37" s="34">
        <v>0</v>
      </c>
      <c r="F37" s="34">
        <v>0</v>
      </c>
      <c r="G37" s="34">
        <v>0</v>
      </c>
      <c r="H37" s="34">
        <v>0</v>
      </c>
      <c r="I37" s="34">
        <v>8.64</v>
      </c>
      <c r="J37" s="34">
        <v>8.64</v>
      </c>
    </row>
    <row r="38" spans="1:10" ht="14.5">
      <c r="A38" s="7"/>
      <c r="B38" s="35">
        <v>43</v>
      </c>
      <c r="C38" s="36">
        <v>0</v>
      </c>
      <c r="D38" s="36">
        <v>0</v>
      </c>
      <c r="E38" s="34">
        <v>0</v>
      </c>
      <c r="F38" s="34">
        <v>0</v>
      </c>
      <c r="G38" s="34">
        <v>0</v>
      </c>
      <c r="H38" s="34">
        <v>0</v>
      </c>
      <c r="I38" s="34">
        <v>9.0500000000000007</v>
      </c>
      <c r="J38" s="34">
        <v>9.0500000000000007</v>
      </c>
    </row>
    <row r="39" spans="1:10" ht="14.5">
      <c r="A39" s="7"/>
      <c r="B39" s="35">
        <v>44</v>
      </c>
      <c r="C39" s="36">
        <v>0</v>
      </c>
      <c r="D39" s="36">
        <v>0</v>
      </c>
      <c r="E39" s="34">
        <v>0</v>
      </c>
      <c r="F39" s="34">
        <v>0</v>
      </c>
      <c r="G39" s="34">
        <v>0</v>
      </c>
      <c r="H39" s="34">
        <v>0</v>
      </c>
      <c r="I39" s="34">
        <v>9.44</v>
      </c>
      <c r="J39" s="34">
        <v>9.44</v>
      </c>
    </row>
    <row r="40" spans="1:10" ht="14.5">
      <c r="A40" s="7"/>
      <c r="B40" s="35">
        <v>45</v>
      </c>
      <c r="C40" s="36">
        <v>0</v>
      </c>
      <c r="D40" s="36">
        <v>0</v>
      </c>
      <c r="E40" s="34">
        <v>0</v>
      </c>
      <c r="F40" s="34">
        <v>0</v>
      </c>
      <c r="G40" s="34">
        <v>0</v>
      </c>
      <c r="H40" s="34">
        <v>0</v>
      </c>
      <c r="I40" s="34">
        <v>9.89</v>
      </c>
      <c r="J40" s="34">
        <v>9.89</v>
      </c>
    </row>
    <row r="41" spans="1:10" ht="14.5">
      <c r="A41" s="7"/>
      <c r="B41" s="35">
        <v>46</v>
      </c>
      <c r="C41" s="36">
        <v>0</v>
      </c>
      <c r="D41" s="36">
        <v>0</v>
      </c>
      <c r="E41" s="34">
        <v>0</v>
      </c>
      <c r="F41" s="34">
        <v>0</v>
      </c>
      <c r="G41" s="34">
        <v>0</v>
      </c>
      <c r="H41" s="34">
        <v>0</v>
      </c>
      <c r="I41" s="34">
        <v>10.34</v>
      </c>
      <c r="J41" s="34">
        <v>10.34</v>
      </c>
    </row>
    <row r="42" spans="1:10" ht="14.5">
      <c r="A42" s="7"/>
      <c r="B42" s="35">
        <v>47</v>
      </c>
      <c r="C42" s="36">
        <v>0</v>
      </c>
      <c r="D42" s="36">
        <v>0</v>
      </c>
      <c r="E42" s="34">
        <v>0</v>
      </c>
      <c r="F42" s="34">
        <v>0</v>
      </c>
      <c r="G42" s="34">
        <v>0</v>
      </c>
      <c r="H42" s="34">
        <v>0</v>
      </c>
      <c r="I42" s="34">
        <v>10.83</v>
      </c>
      <c r="J42" s="34">
        <v>10.83</v>
      </c>
    </row>
    <row r="43" spans="1:10" ht="14.5">
      <c r="A43" s="7"/>
      <c r="B43" s="35">
        <v>48</v>
      </c>
      <c r="C43" s="36">
        <v>0</v>
      </c>
      <c r="D43" s="36">
        <v>0</v>
      </c>
      <c r="E43" s="34">
        <v>0</v>
      </c>
      <c r="F43" s="34">
        <v>0</v>
      </c>
      <c r="G43" s="34">
        <v>0</v>
      </c>
      <c r="H43" s="34">
        <v>0</v>
      </c>
      <c r="I43" s="34">
        <v>11.33</v>
      </c>
      <c r="J43" s="34">
        <v>11.33</v>
      </c>
    </row>
    <row r="44" spans="1:10" ht="14.5">
      <c r="A44" s="7"/>
      <c r="B44" s="35">
        <v>49</v>
      </c>
      <c r="C44" s="36">
        <v>0</v>
      </c>
      <c r="D44" s="36">
        <v>0</v>
      </c>
      <c r="E44" s="34">
        <v>0</v>
      </c>
      <c r="F44" s="34">
        <v>0</v>
      </c>
      <c r="G44" s="34">
        <v>0</v>
      </c>
      <c r="H44" s="34">
        <v>0</v>
      </c>
      <c r="I44" s="34">
        <v>11.87</v>
      </c>
      <c r="J44" s="34">
        <v>11.87</v>
      </c>
    </row>
    <row r="45" spans="1:10" ht="14.5">
      <c r="A45" s="7"/>
      <c r="B45" s="35">
        <v>50</v>
      </c>
      <c r="C45" s="36">
        <v>0</v>
      </c>
      <c r="D45" s="36">
        <v>0</v>
      </c>
      <c r="E45" s="34">
        <v>0</v>
      </c>
      <c r="F45" s="34">
        <v>0</v>
      </c>
      <c r="G45" s="34">
        <v>0</v>
      </c>
      <c r="H45" s="34">
        <v>0</v>
      </c>
      <c r="I45" s="34">
        <v>12.44</v>
      </c>
      <c r="J45" s="34">
        <v>12.44</v>
      </c>
    </row>
    <row r="46" spans="1:10" ht="14.5">
      <c r="A46" s="7"/>
      <c r="B46" s="35">
        <v>51</v>
      </c>
      <c r="C46" s="36">
        <v>0</v>
      </c>
      <c r="D46" s="36">
        <v>0</v>
      </c>
      <c r="E46" s="34">
        <v>0</v>
      </c>
      <c r="F46" s="34">
        <v>0</v>
      </c>
      <c r="G46" s="34">
        <v>0</v>
      </c>
      <c r="H46" s="34">
        <v>0</v>
      </c>
      <c r="I46" s="34">
        <v>13.02</v>
      </c>
      <c r="J46" s="34">
        <v>13.02</v>
      </c>
    </row>
    <row r="47" spans="1:10" ht="14.5">
      <c r="A47" s="7"/>
      <c r="B47" s="35">
        <v>52</v>
      </c>
      <c r="C47" s="36">
        <v>0</v>
      </c>
      <c r="D47" s="36">
        <v>0</v>
      </c>
      <c r="E47" s="34">
        <v>0</v>
      </c>
      <c r="F47" s="34">
        <v>0</v>
      </c>
      <c r="G47" s="34">
        <v>0</v>
      </c>
      <c r="H47" s="34">
        <v>0</v>
      </c>
      <c r="I47" s="34">
        <v>13.64</v>
      </c>
      <c r="J47" s="34">
        <v>13.64</v>
      </c>
    </row>
    <row r="48" spans="1:10" ht="14.5">
      <c r="A48" s="7"/>
      <c r="B48" s="35">
        <v>53</v>
      </c>
      <c r="C48" s="36">
        <v>0</v>
      </c>
      <c r="D48" s="36">
        <v>0</v>
      </c>
      <c r="E48" s="34">
        <v>0</v>
      </c>
      <c r="F48" s="34">
        <v>0</v>
      </c>
      <c r="G48" s="34">
        <v>0</v>
      </c>
      <c r="H48" s="34">
        <v>0</v>
      </c>
      <c r="I48" s="34">
        <v>14.3</v>
      </c>
      <c r="J48" s="34">
        <v>14.3</v>
      </c>
    </row>
    <row r="49" spans="1:10" ht="14.5">
      <c r="A49" s="7"/>
      <c r="B49" s="35">
        <v>54</v>
      </c>
      <c r="C49" s="36">
        <v>0</v>
      </c>
      <c r="D49" s="36">
        <v>0</v>
      </c>
      <c r="E49" s="34">
        <v>0</v>
      </c>
      <c r="F49" s="34">
        <v>0</v>
      </c>
      <c r="G49" s="34">
        <v>0</v>
      </c>
      <c r="H49" s="34">
        <v>0</v>
      </c>
      <c r="I49" s="34">
        <v>14.99</v>
      </c>
      <c r="J49" s="34">
        <v>14.99</v>
      </c>
    </row>
    <row r="50" spans="1:10" ht="14.5">
      <c r="A50" s="7"/>
      <c r="B50" s="35">
        <v>55</v>
      </c>
      <c r="C50" s="36">
        <v>0</v>
      </c>
      <c r="D50" s="36">
        <v>0</v>
      </c>
      <c r="E50" s="34">
        <v>0</v>
      </c>
      <c r="F50" s="34">
        <v>0</v>
      </c>
      <c r="G50" s="34">
        <v>0</v>
      </c>
      <c r="H50" s="34">
        <v>0</v>
      </c>
      <c r="I50" s="34">
        <v>15.69</v>
      </c>
      <c r="J50" s="34">
        <v>15.69</v>
      </c>
    </row>
    <row r="51" spans="1:10" ht="14.5">
      <c r="A51" s="7"/>
      <c r="B51" s="35">
        <v>56</v>
      </c>
      <c r="C51" s="36">
        <v>0</v>
      </c>
      <c r="D51" s="36">
        <v>0</v>
      </c>
      <c r="E51" s="34">
        <v>0</v>
      </c>
      <c r="F51" s="34">
        <v>0</v>
      </c>
      <c r="G51" s="34">
        <v>0</v>
      </c>
      <c r="H51" s="34">
        <v>0</v>
      </c>
      <c r="I51" s="34">
        <v>16.43</v>
      </c>
      <c r="J51" s="34">
        <v>16.43</v>
      </c>
    </row>
    <row r="52" spans="1:10" ht="14.5">
      <c r="A52" s="7"/>
      <c r="B52" s="35">
        <v>57</v>
      </c>
      <c r="C52" s="36">
        <v>0</v>
      </c>
      <c r="D52" s="36">
        <v>0</v>
      </c>
      <c r="E52" s="34">
        <v>0</v>
      </c>
      <c r="F52" s="34">
        <v>0</v>
      </c>
      <c r="G52" s="34">
        <v>0</v>
      </c>
      <c r="H52" s="34">
        <v>0</v>
      </c>
      <c r="I52" s="34">
        <v>17.22</v>
      </c>
      <c r="J52" s="34">
        <v>17.22</v>
      </c>
    </row>
    <row r="53" spans="1:10" ht="14.5">
      <c r="A53" s="7"/>
      <c r="B53" s="35">
        <v>58</v>
      </c>
      <c r="C53" s="36">
        <v>0</v>
      </c>
      <c r="D53" s="36">
        <v>0</v>
      </c>
      <c r="E53" s="34">
        <v>0</v>
      </c>
      <c r="F53" s="34">
        <v>0</v>
      </c>
      <c r="G53" s="34">
        <v>0</v>
      </c>
      <c r="H53" s="34">
        <v>0</v>
      </c>
      <c r="I53" s="34">
        <v>18.03</v>
      </c>
      <c r="J53" s="34">
        <v>18.03</v>
      </c>
    </row>
    <row r="54" spans="1:10" ht="14.5">
      <c r="A54" s="7"/>
      <c r="B54" s="35">
        <v>59</v>
      </c>
      <c r="C54" s="36">
        <v>0</v>
      </c>
      <c r="D54" s="36">
        <v>0</v>
      </c>
      <c r="E54" s="34">
        <v>0</v>
      </c>
      <c r="F54" s="34">
        <v>0</v>
      </c>
      <c r="G54" s="34">
        <v>0</v>
      </c>
      <c r="H54" s="34">
        <v>0</v>
      </c>
      <c r="I54" s="34">
        <v>18.89</v>
      </c>
      <c r="J54" s="34">
        <v>18.89</v>
      </c>
    </row>
    <row r="55" spans="1:10" ht="14.5">
      <c r="A55" s="7"/>
      <c r="B55" s="35">
        <v>60</v>
      </c>
      <c r="C55" s="36">
        <v>0</v>
      </c>
      <c r="D55" s="36">
        <v>0</v>
      </c>
      <c r="E55" s="34">
        <v>0</v>
      </c>
      <c r="F55" s="34">
        <v>0</v>
      </c>
      <c r="G55" s="34">
        <v>0</v>
      </c>
      <c r="H55" s="34">
        <v>0</v>
      </c>
      <c r="I55" s="34">
        <v>19.77</v>
      </c>
      <c r="J55" s="34">
        <v>19.77</v>
      </c>
    </row>
    <row r="56" spans="1:10" ht="14.5">
      <c r="A56" s="7"/>
      <c r="B56" s="35">
        <v>61</v>
      </c>
      <c r="C56" s="36">
        <v>0</v>
      </c>
      <c r="D56" s="36">
        <v>0</v>
      </c>
      <c r="E56" s="34">
        <v>0</v>
      </c>
      <c r="F56" s="34">
        <v>0</v>
      </c>
      <c r="G56" s="34">
        <v>0</v>
      </c>
      <c r="H56" s="34">
        <v>0</v>
      </c>
      <c r="I56" s="34">
        <v>20.7</v>
      </c>
      <c r="J56" s="34">
        <v>20.7</v>
      </c>
    </row>
    <row r="57" spans="1:10" ht="14.5">
      <c r="A57" s="7"/>
      <c r="B57" s="35">
        <v>62</v>
      </c>
      <c r="C57" s="36">
        <v>0</v>
      </c>
      <c r="D57" s="36">
        <v>0</v>
      </c>
      <c r="E57" s="34">
        <v>0</v>
      </c>
      <c r="F57" s="34">
        <v>0</v>
      </c>
      <c r="G57" s="34">
        <v>0</v>
      </c>
      <c r="H57" s="34">
        <v>0</v>
      </c>
      <c r="I57" s="34">
        <v>21.66</v>
      </c>
      <c r="J57" s="34">
        <v>21.66</v>
      </c>
    </row>
    <row r="58" spans="1:10" ht="14.5">
      <c r="A58" s="7"/>
      <c r="B58" s="35">
        <v>63</v>
      </c>
      <c r="C58" s="36">
        <v>0</v>
      </c>
      <c r="D58" s="36">
        <v>0</v>
      </c>
      <c r="E58" s="34">
        <v>0</v>
      </c>
      <c r="F58" s="34">
        <v>0</v>
      </c>
      <c r="G58" s="34">
        <v>0</v>
      </c>
      <c r="H58" s="34">
        <v>0</v>
      </c>
      <c r="I58" s="34">
        <v>22.67</v>
      </c>
      <c r="J58" s="34">
        <v>22.67</v>
      </c>
    </row>
    <row r="59" spans="1:10" ht="14.5">
      <c r="A59" s="7"/>
      <c r="B59" s="37">
        <v>64</v>
      </c>
      <c r="C59" s="36">
        <v>0</v>
      </c>
      <c r="D59" s="36">
        <v>0</v>
      </c>
      <c r="E59" s="34">
        <v>0</v>
      </c>
      <c r="F59" s="34">
        <v>0</v>
      </c>
      <c r="G59" s="34">
        <v>0</v>
      </c>
      <c r="H59" s="34">
        <v>0</v>
      </c>
      <c r="I59" s="34">
        <v>15.2</v>
      </c>
      <c r="J59" s="34">
        <v>15.2</v>
      </c>
    </row>
    <row r="60" spans="1:10">
      <c r="A60" s="7"/>
      <c r="B60" s="1"/>
      <c r="D60" s="4"/>
      <c r="F60" s="4"/>
      <c r="H60" s="4"/>
      <c r="J60" s="4"/>
    </row>
    <row r="61" spans="1:10" ht="13">
      <c r="A61" s="7"/>
      <c r="B61" s="8"/>
    </row>
    <row r="62" spans="1:10" ht="13">
      <c r="A62" s="7"/>
      <c r="B62" s="7"/>
      <c r="C62" s="13"/>
      <c r="D62" s="12"/>
      <c r="E62" s="13"/>
      <c r="F62" s="12"/>
      <c r="G62" s="13"/>
      <c r="H62" s="12"/>
      <c r="I62" s="13"/>
      <c r="J62" s="12"/>
    </row>
    <row r="63" spans="1:10" ht="13">
      <c r="A63" s="7"/>
      <c r="B63" s="7"/>
      <c r="C63" s="13"/>
      <c r="D63" s="12"/>
      <c r="E63" s="13"/>
      <c r="F63" s="12"/>
      <c r="G63" s="13"/>
      <c r="H63" s="12"/>
      <c r="I63" s="13"/>
      <c r="J63" s="12"/>
    </row>
    <row r="64" spans="1:10" ht="13">
      <c r="B64" s="7"/>
      <c r="C64" s="13"/>
      <c r="D64" s="12"/>
      <c r="E64" s="13"/>
      <c r="F64" s="12"/>
      <c r="G64" s="13"/>
      <c r="H64" s="12"/>
      <c r="I64" s="13"/>
      <c r="J64" s="12"/>
    </row>
    <row r="65" spans="2:10" ht="13">
      <c r="B65" s="7"/>
      <c r="C65" s="13"/>
      <c r="D65" s="12"/>
      <c r="E65" s="13"/>
      <c r="F65" s="12"/>
      <c r="G65" s="13"/>
      <c r="H65" s="12"/>
      <c r="I65" s="13"/>
      <c r="J65" s="12"/>
    </row>
    <row r="66" spans="2:10">
      <c r="B66" s="7"/>
    </row>
  </sheetData>
  <mergeCells count="13">
    <mergeCell ref="B9:B10"/>
    <mergeCell ref="C9:C10"/>
    <mergeCell ref="D9:D10"/>
    <mergeCell ref="E9:E10"/>
    <mergeCell ref="F9:F10"/>
    <mergeCell ref="G9:G10"/>
    <mergeCell ref="H9:H10"/>
    <mergeCell ref="I9:I10"/>
    <mergeCell ref="J9:J10"/>
    <mergeCell ref="C8:D8"/>
    <mergeCell ref="E8:F8"/>
    <mergeCell ref="G8:H8"/>
    <mergeCell ref="I8: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7E39-66EE-4E74-ADBE-3756E39F867E}">
  <dimension ref="B3:I22"/>
  <sheetViews>
    <sheetView zoomScale="81" workbookViewId="0">
      <selection activeCell="F23" sqref="F23"/>
    </sheetView>
  </sheetViews>
  <sheetFormatPr defaultRowHeight="14.5"/>
  <cols>
    <col min="2" max="2" width="14.81640625" bestFit="1" customWidth="1"/>
    <col min="4" max="4" width="12.1796875" customWidth="1"/>
    <col min="5" max="5" width="12.453125" customWidth="1"/>
    <col min="6" max="6" width="12.81640625" customWidth="1"/>
    <col min="8" max="8" width="52.26953125" customWidth="1"/>
  </cols>
  <sheetData>
    <row r="3" spans="2:9">
      <c r="D3" s="53" t="s">
        <v>21</v>
      </c>
      <c r="E3" s="53" t="s">
        <v>22</v>
      </c>
      <c r="F3" s="53" t="s">
        <v>15</v>
      </c>
      <c r="H3" s="53" t="s">
        <v>55</v>
      </c>
      <c r="I3" s="53" t="s">
        <v>56</v>
      </c>
    </row>
    <row r="4" spans="2:9">
      <c r="B4" t="s">
        <v>38</v>
      </c>
      <c r="D4" s="54" t="s">
        <v>34</v>
      </c>
      <c r="E4" s="54">
        <v>3000000</v>
      </c>
      <c r="F4" s="54">
        <f>IF(Variables!F19="2 years", 600000, 360000)</f>
        <v>600000</v>
      </c>
      <c r="H4" t="s">
        <v>57</v>
      </c>
      <c r="I4" t="s">
        <v>58</v>
      </c>
    </row>
    <row r="5" spans="2:9">
      <c r="B5" t="s">
        <v>39</v>
      </c>
      <c r="D5" s="54">
        <v>5000000</v>
      </c>
      <c r="E5" s="54">
        <v>3000000</v>
      </c>
      <c r="F5" s="54">
        <v>360000</v>
      </c>
      <c r="H5" t="s">
        <v>59</v>
      </c>
      <c r="I5" t="s">
        <v>60</v>
      </c>
    </row>
    <row r="6" spans="2:9">
      <c r="B6" t="s">
        <v>30</v>
      </c>
      <c r="D6" s="80">
        <v>10000000</v>
      </c>
      <c r="E6" s="79">
        <v>3000000</v>
      </c>
      <c r="F6" s="80">
        <v>600000</v>
      </c>
      <c r="H6" t="s">
        <v>69</v>
      </c>
    </row>
    <row r="7" spans="2:9">
      <c r="B7" t="s">
        <v>31</v>
      </c>
      <c r="D7" s="68">
        <v>10000000</v>
      </c>
      <c r="E7" s="68">
        <v>3000000</v>
      </c>
      <c r="F7" s="68">
        <v>360000</v>
      </c>
      <c r="H7" t="s">
        <v>61</v>
      </c>
      <c r="I7" t="s">
        <v>62</v>
      </c>
    </row>
    <row r="8" spans="2:9">
      <c r="B8" t="s">
        <v>32</v>
      </c>
      <c r="D8" s="54" t="s">
        <v>34</v>
      </c>
      <c r="E8" s="54">
        <v>5000000</v>
      </c>
      <c r="F8" s="54">
        <v>360000</v>
      </c>
      <c r="H8" t="s">
        <v>64</v>
      </c>
      <c r="I8" t="s">
        <v>63</v>
      </c>
    </row>
    <row r="9" spans="2:9">
      <c r="B9" t="s">
        <v>33</v>
      </c>
      <c r="D9" s="54" t="s">
        <v>35</v>
      </c>
      <c r="E9" s="54" t="s">
        <v>35</v>
      </c>
      <c r="F9" s="54" t="s">
        <v>35</v>
      </c>
      <c r="H9" s="79" t="s">
        <v>94</v>
      </c>
    </row>
    <row r="12" spans="2:9">
      <c r="B12" s="69" t="s">
        <v>70</v>
      </c>
      <c r="C12" s="69"/>
      <c r="D12" s="69"/>
      <c r="E12" s="70" t="s">
        <v>71</v>
      </c>
      <c r="F12" s="69"/>
    </row>
    <row r="13" spans="2:9">
      <c r="B13" s="71" t="s">
        <v>40</v>
      </c>
      <c r="C13" s="71"/>
      <c r="D13" s="71"/>
      <c r="E13" s="72" t="s">
        <v>110</v>
      </c>
      <c r="F13" s="71"/>
    </row>
    <row r="14" spans="2:9">
      <c r="B14" s="71" t="s">
        <v>41</v>
      </c>
      <c r="C14" s="71"/>
      <c r="D14" s="71"/>
      <c r="E14" s="72" t="s">
        <v>110</v>
      </c>
      <c r="F14" s="71"/>
    </row>
    <row r="15" spans="2:9">
      <c r="B15" s="71" t="s">
        <v>42</v>
      </c>
      <c r="C15" s="71"/>
      <c r="D15" s="71"/>
      <c r="E15" s="72" t="s">
        <v>110</v>
      </c>
      <c r="F15" s="71"/>
    </row>
    <row r="16" spans="2:9">
      <c r="B16" s="71" t="s">
        <v>43</v>
      </c>
      <c r="C16" s="71"/>
      <c r="D16" s="71"/>
      <c r="E16" s="72" t="s">
        <v>110</v>
      </c>
      <c r="F16" s="71"/>
    </row>
    <row r="17" spans="2:6">
      <c r="B17" s="71" t="s">
        <v>72</v>
      </c>
      <c r="C17" s="71"/>
      <c r="D17" s="71"/>
      <c r="E17" s="72" t="s">
        <v>110</v>
      </c>
      <c r="F17" s="71"/>
    </row>
    <row r="18" spans="2:6">
      <c r="B18" s="71" t="s">
        <v>73</v>
      </c>
      <c r="C18" s="71"/>
      <c r="D18" s="71"/>
      <c r="E18" s="72" t="s">
        <v>110</v>
      </c>
      <c r="F18" s="71"/>
    </row>
    <row r="19" spans="2:6">
      <c r="B19" s="71" t="s">
        <v>74</v>
      </c>
      <c r="C19" s="71"/>
      <c r="D19" s="71"/>
      <c r="E19" s="72" t="s">
        <v>110</v>
      </c>
      <c r="F19" s="71"/>
    </row>
    <row r="20" spans="2:6">
      <c r="B20" s="71" t="s">
        <v>75</v>
      </c>
      <c r="C20" s="71"/>
      <c r="D20" s="71"/>
      <c r="E20" s="72" t="s">
        <v>110</v>
      </c>
      <c r="F20" s="71"/>
    </row>
    <row r="21" spans="2:6">
      <c r="B21" s="71"/>
      <c r="C21" s="71"/>
      <c r="D21" s="71"/>
      <c r="E21" s="71"/>
      <c r="F21" s="71"/>
    </row>
    <row r="22" spans="2:6">
      <c r="B22" s="69" t="s">
        <v>76</v>
      </c>
      <c r="C22" s="73"/>
      <c r="D22" s="74" t="s">
        <v>111</v>
      </c>
      <c r="E22" s="73"/>
      <c r="F22" s="83">
        <v>45698</v>
      </c>
    </row>
  </sheetData>
  <dataValidations count="1">
    <dataValidation type="list" allowBlank="1" showInputMessage="1" showErrorMessage="1" sqref="E13:E20" xr:uid="{BF88A245-24CC-45DD-927D-1BD35D5DDFFA}">
      <formula1>"Yes, N/A, Yet to be verified"</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D0B89-ECB8-4B6F-AFCC-FDB5677599F5}">
  <ds:schemaRefs>
    <ds:schemaRef ds:uri="http://schemas.microsoft.com/sharepoint/v3/contenttype/forms"/>
  </ds:schemaRefs>
</ds:datastoreItem>
</file>

<file path=customXml/itemProps2.xml><?xml version="1.0" encoding="utf-8"?>
<ds:datastoreItem xmlns:ds="http://schemas.openxmlformats.org/officeDocument/2006/customXml" ds:itemID="{6833A1C9-FEC4-49CF-8304-E7A5E2D9F9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545B17-8EF9-4470-B02A-08E6861F3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db844-6082-448e-82d8-26e01007d467}" enabled="1" method="Standard" siteId="{5f8d0b25-e16a-4465-aa47-f44bb9beba2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Additional Cover</vt:lpstr>
      <vt:lpstr>Variables</vt:lpstr>
      <vt:lpstr>D&amp;TPD-Rates</vt:lpstr>
      <vt:lpstr>IP-rates</vt:lpstr>
      <vt:lpstr>Checklist</vt:lpstr>
      <vt:lpstr>Casual</vt:lpstr>
      <vt:lpstr>Employmenttype</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David Flannery</cp:lastModifiedBy>
  <cp:revision/>
  <dcterms:created xsi:type="dcterms:W3CDTF">2016-03-07T03:08:29Z</dcterms:created>
  <dcterms:modified xsi:type="dcterms:W3CDTF">2025-02-17T22:32:29Z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y fmtid="{D5CDD505-2E9C-101B-9397-08002B2CF9AE}" pid="3" name="MSIP_Label_152db844-6082-448e-82d8-26e01007d467_Enabled">
    <vt:lpwstr>true</vt:lpwstr>
  </property>
  <property fmtid="{D5CDD505-2E9C-101B-9397-08002B2CF9AE}" pid="4" name="MSIP_Label_152db844-6082-448e-82d8-26e01007d467_SetDate">
    <vt:lpwstr>2023-11-05T20:29:17Z</vt:lpwstr>
  </property>
  <property fmtid="{D5CDD505-2E9C-101B-9397-08002B2CF9AE}" pid="5" name="MSIP_Label_152db844-6082-448e-82d8-26e01007d467_Method">
    <vt:lpwstr>Standard</vt:lpwstr>
  </property>
  <property fmtid="{D5CDD505-2E9C-101B-9397-08002B2CF9AE}" pid="6" name="MSIP_Label_152db844-6082-448e-82d8-26e01007d467_Name">
    <vt:lpwstr>Internal</vt:lpwstr>
  </property>
  <property fmtid="{D5CDD505-2E9C-101B-9397-08002B2CF9AE}" pid="7" name="MSIP_Label_152db844-6082-448e-82d8-26e01007d467_SiteId">
    <vt:lpwstr>5f8d0b25-e16a-4465-aa47-f44bb9beba20</vt:lpwstr>
  </property>
  <property fmtid="{D5CDD505-2E9C-101B-9397-08002B2CF9AE}" pid="8" name="MSIP_Label_152db844-6082-448e-82d8-26e01007d467_ActionId">
    <vt:lpwstr>3163b431-361a-4719-ab4f-da56fe0bfd80</vt:lpwstr>
  </property>
  <property fmtid="{D5CDD505-2E9C-101B-9397-08002B2CF9AE}" pid="9" name="MSIP_Label_152db844-6082-448e-82d8-26e01007d467_ContentBits">
    <vt:lpwstr>0</vt:lpwstr>
  </property>
</Properties>
</file>