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LBrown\Downloads\"/>
    </mc:Choice>
  </mc:AlternateContent>
  <xr:revisionPtr revIDLastSave="0" documentId="13_ncr:1_{F1ED2968-0673-429C-86A2-278F17E6718D}" xr6:coauthVersionLast="47" xr6:coauthVersionMax="47" xr10:uidLastSave="{00000000-0000-0000-0000-000000000000}"/>
  <workbookProtection workbookAlgorithmName="SHA-512" workbookHashValue="yat/W2v2WFfi3uxvDJVVzTj8mL3ZXg5ryM/L47VvxeQvAgCXDfGn+1IJemqFXFJKJi0MIkXnQA16G24Cwnvtyw==" workbookSaltValue="QIOlGSHjm0aJsNMc45Ir4g==" workbookSpinCount="100000" lockStructure="1"/>
  <bookViews>
    <workbookView xWindow="-103" yWindow="-103" windowWidth="16663" windowHeight="8863" tabRatio="898" xr2:uid="{00000000-000D-0000-FFFF-FFFF00000000}"/>
  </bookViews>
  <sheets>
    <sheet name="Calculator" sheetId="4" r:id="rId1"/>
    <sheet name="D&amp;TPD-Rates" sheetId="7" state="hidden" r:id="rId2"/>
  </sheets>
  <definedNames>
    <definedName name="Casual">Calculator!#REF!</definedName>
    <definedName name="Employmenttype">Calculator!#REF!</definedName>
    <definedName name="Permanent">Calculator!#REF!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4" l="1"/>
  <c r="C12" i="4" l="1"/>
  <c r="V10" i="4" l="1"/>
  <c r="V11" i="4"/>
  <c r="V12" i="4"/>
  <c r="V13" i="4"/>
  <c r="V14" i="4"/>
  <c r="V15" i="4"/>
  <c r="V16" i="4"/>
  <c r="V17" i="4"/>
  <c r="V18" i="4"/>
  <c r="V9" i="4"/>
  <c r="D9" i="4" l="1"/>
  <c r="I7" i="4" l="1"/>
  <c r="I8" i="4"/>
  <c r="R9" i="4"/>
  <c r="I11" i="4"/>
  <c r="M11" i="4" s="1"/>
  <c r="I12" i="4"/>
  <c r="M12" i="4" s="1"/>
  <c r="H9" i="4" l="1"/>
  <c r="M7" i="4"/>
  <c r="M8" i="4"/>
  <c r="R8" i="4"/>
  <c r="R10" i="4"/>
  <c r="T10" i="4" s="1"/>
  <c r="M13" i="4"/>
  <c r="I14" i="4"/>
  <c r="I13" i="4"/>
  <c r="L11" i="4"/>
  <c r="T8" i="4" l="1"/>
  <c r="M9" i="4"/>
  <c r="L7" i="4"/>
  <c r="M15" i="4"/>
  <c r="M16" i="4"/>
  <c r="L13" i="4"/>
  <c r="L12" i="4"/>
  <c r="L8" i="4"/>
  <c r="M17" i="4" l="1"/>
  <c r="I17" i="4" s="1"/>
  <c r="L9" i="4"/>
  <c r="L16" i="4"/>
  <c r="L17" i="4" l="1"/>
  <c r="I16" i="4" s="1"/>
  <c r="L15" i="4"/>
</calcChain>
</file>

<file path=xl/sharedStrings.xml><?xml version="1.0" encoding="utf-8"?>
<sst xmlns="http://schemas.openxmlformats.org/spreadsheetml/2006/main" count="75" uniqueCount="68">
  <si>
    <t>LOGO</t>
  </si>
  <si>
    <t>Your details</t>
  </si>
  <si>
    <t>Premium &amp; Cover Summary</t>
  </si>
  <si>
    <t>Detailed Premium Breakdown</t>
  </si>
  <si>
    <t>Please complete the appropriate blank highlighted fields</t>
  </si>
  <si>
    <t>Weekly</t>
  </si>
  <si>
    <t>Annual</t>
  </si>
  <si>
    <t>Greater than AAL Notes</t>
  </si>
  <si>
    <t>Date of Calculation (dd/mm/yyyy)</t>
  </si>
  <si>
    <t>Standard Death Cover</t>
  </si>
  <si>
    <t>Standard Death Premium</t>
  </si>
  <si>
    <t>DOB (dd/mm/yyyy)</t>
  </si>
  <si>
    <t>Standard TPD Cover</t>
  </si>
  <si>
    <t>Standard TPD Premium</t>
  </si>
  <si>
    <t>Age</t>
  </si>
  <si>
    <t>TPD limit</t>
  </si>
  <si>
    <t>Male</t>
  </si>
  <si>
    <t>Additional Death Cover</t>
  </si>
  <si>
    <t>Total Standard Premium</t>
  </si>
  <si>
    <t>AAL</t>
  </si>
  <si>
    <t>Female</t>
  </si>
  <si>
    <t>Salary</t>
  </si>
  <si>
    <t>Additional TPD Cover</t>
  </si>
  <si>
    <t>DEATH Extra</t>
  </si>
  <si>
    <t>Additional Death Premium</t>
  </si>
  <si>
    <t>TPD Max</t>
  </si>
  <si>
    <t>Total Death Cover</t>
  </si>
  <si>
    <t>Additional TPD Premium</t>
  </si>
  <si>
    <t>TPD Extra</t>
  </si>
  <si>
    <t>Total TPD Cover</t>
  </si>
  <si>
    <t>Total Additional Premium</t>
  </si>
  <si>
    <t>Total Premium - Annual</t>
  </si>
  <si>
    <t>Total Death Premium</t>
  </si>
  <si>
    <t>Total TPD Premium</t>
  </si>
  <si>
    <t>Death &amp; TPD</t>
  </si>
  <si>
    <t>Important Notes and Disclaimer</t>
  </si>
  <si>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</si>
  <si>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</si>
  <si>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</si>
  <si>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Age Last</t>
  </si>
  <si>
    <t>Death</t>
  </si>
  <si>
    <t>TPD</t>
  </si>
  <si>
    <t xml:space="preserve">Annual Rates Per $1,000 Sum Insured </t>
  </si>
  <si>
    <t>2.  Note that rounding variations may occur in the calculations.</t>
  </si>
  <si>
    <t>Death Limit</t>
  </si>
  <si>
    <t>TPD Multiple</t>
  </si>
  <si>
    <t>Multiple</t>
  </si>
  <si>
    <r>
      <t xml:space="preserve">Total Premium - Weekly </t>
    </r>
    <r>
      <rPr>
        <b/>
        <vertAlign val="superscript"/>
        <sz val="14"/>
        <color rgb="FF1C355E"/>
        <rFont val="Arial"/>
        <family val="2"/>
      </rPr>
      <t>2</t>
    </r>
  </si>
  <si>
    <r>
      <rPr>
        <b/>
        <i/>
        <sz val="10"/>
        <color rgb="FFF24E49"/>
        <rFont val="Arial"/>
        <family val="2"/>
      </rPr>
      <t>Please complete if you require Additional Death &amp; TPD cover</t>
    </r>
    <r>
      <rPr>
        <b/>
        <i/>
        <vertAlign val="superscript"/>
        <sz val="12"/>
        <color rgb="FFF24E49"/>
        <rFont val="Arial"/>
        <family val="2"/>
      </rPr>
      <t>1</t>
    </r>
    <r>
      <rPr>
        <i/>
        <sz val="10"/>
        <color rgb="FFF24E49"/>
        <rFont val="Arial"/>
        <family val="2"/>
      </rPr>
      <t xml:space="preserve">
(NOTE: This amount is in addition to your Standard cover)</t>
    </r>
  </si>
  <si>
    <r>
      <t xml:space="preserve">Total Premium </t>
    </r>
    <r>
      <rPr>
        <b/>
        <vertAlign val="superscript"/>
        <sz val="14"/>
        <color rgb="FF1C355E"/>
        <rFont val="Arial"/>
        <family val="2"/>
      </rPr>
      <t>2</t>
    </r>
  </si>
  <si>
    <t>Taper Factor</t>
  </si>
  <si>
    <t>Standard Death Max Age</t>
  </si>
  <si>
    <t>Standard TPD Max Age</t>
  </si>
  <si>
    <t>Add Death Max Age</t>
  </si>
  <si>
    <t>Add TPD Max Age</t>
  </si>
  <si>
    <t>54 and under</t>
  </si>
  <si>
    <t>Oracle Superannuation Plan</t>
  </si>
  <si>
    <t xml:space="preserve">Hours per week </t>
  </si>
  <si>
    <t xml:space="preserve">Hours worked per week </t>
  </si>
  <si>
    <t>Less than 15</t>
  </si>
  <si>
    <t>15 or more</t>
  </si>
  <si>
    <r>
      <t xml:space="preserve">Please read this quote in conjunction with your Product Disclosure Statement (PDS), available from </t>
    </r>
    <r>
      <rPr>
        <b/>
        <sz val="9"/>
        <color theme="1"/>
        <rFont val="Arial"/>
        <family val="2"/>
      </rPr>
      <t>portal.australianretirementtrust.com.au/oracle</t>
    </r>
  </si>
  <si>
    <t>Insurance Calculator for Permanent and Fixed Term employees</t>
  </si>
  <si>
    <t>Oracle - Permanent and Fixed Term employees</t>
  </si>
  <si>
    <r>
      <t xml:space="preserve">
If you are an eligible Permanent or Fixed Term employee (refer to your </t>
    </r>
    <r>
      <rPr>
        <i/>
        <sz val="9"/>
        <rFont val="Arial"/>
        <family val="2"/>
      </rPr>
      <t>Super Savings - Corporate Insurance guide</t>
    </r>
    <r>
      <rPr>
        <sz val="9"/>
        <rFont val="Arial"/>
        <family val="2"/>
      </rPr>
      <t xml:space="preserve">), working at least 15 hours per week, you will automatically receive the amount of Standard Death and Total &amp; Permanent Disability cover as shown above, subject to the Automatic Acceptance Limits of $1,250,000 as set by the insurer. 
If you are an eligible Permanent or Fixed Term employee (refer to your Super Savings - Corporate Insurance guide) working less than 15 hours per week, you will automatically receive the amount of Standard Death cover only as shown above, subject to the Automatic Acceptance Limits of $1,250,000 as set by the insurer.
The cost of Standard cover is met by your employer. The cost of any Additional cover is deducted from your Accumulation account (refer to your </t>
    </r>
    <r>
      <rPr>
        <i/>
        <sz val="9"/>
        <rFont val="Arial"/>
        <family val="2"/>
      </rPr>
      <t>Super Savings - Corporate Insurance guide</t>
    </r>
    <r>
      <rPr>
        <sz val="9"/>
        <rFont val="Arial"/>
        <family val="2"/>
      </rPr>
      <t xml:space="preserve"> for full details).
Should you wish to apply for cover amounts above the Automatic Acceptance Limits a health questionnaire may be required. Acceptance is subject to approval by the plan insurer. 
</t>
    </r>
  </si>
  <si>
    <t>Hyper link</t>
  </si>
  <si>
    <t>https://portal.australianretirementtrust.com.au/oracle</t>
  </si>
  <si>
    <t xml:space="preserve">1.  Additional Death &amp; TPD cover is cover you wish to hold in addition to your Standard cover amount. Applications are subject to acceptance by the insurer. Premiums for Additional cover are paid for by you and deducted from your account balance.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</si>
</sst>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 numFmtId="180" formatCode="0.0"/>
  </numFmts>
  <fonts count="141">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u/>
      <sz val="10"/>
      <name val="Neo Sans"/>
      <family val="2"/>
    </font>
    <font>
      <b/>
      <u/>
      <sz val="10"/>
      <color theme="1"/>
      <name val="Neo Sans"/>
      <family val="2"/>
    </font>
    <font>
      <sz val="11"/>
      <color theme="1"/>
      <name val="Noto Sans"/>
      <family val="2"/>
      <charset val="1"/>
    </font>
    <font>
      <sz val="10"/>
      <color theme="1"/>
      <name val="Noto Sans"/>
      <family val="2"/>
      <charset val="1"/>
    </font>
    <font>
      <sz val="11"/>
      <color theme="1"/>
      <name val="Arial"/>
      <family val="2"/>
    </font>
    <font>
      <b/>
      <sz val="16"/>
      <color theme="3" tint="-0.249977111117893"/>
      <name val="Arial"/>
      <family val="2"/>
    </font>
    <font>
      <sz val="10"/>
      <color theme="1"/>
      <name val="Arial"/>
      <family val="2"/>
    </font>
    <font>
      <b/>
      <sz val="11"/>
      <name val="Arial"/>
      <family val="2"/>
    </font>
    <font>
      <sz val="18"/>
      <color rgb="FFFFFFFF"/>
      <name val="Arial"/>
      <family val="2"/>
    </font>
    <font>
      <b/>
      <sz val="11"/>
      <color theme="3" tint="-0.249977111117893"/>
      <name val="Arial"/>
      <family val="2"/>
    </font>
    <font>
      <b/>
      <u/>
      <sz val="10"/>
      <color theme="1"/>
      <name val="Arial"/>
      <family val="2"/>
    </font>
    <font>
      <b/>
      <u/>
      <sz val="11"/>
      <name val="Arial"/>
      <family val="2"/>
    </font>
    <font>
      <b/>
      <sz val="11"/>
      <color theme="1"/>
      <name val="Arial"/>
      <family val="2"/>
    </font>
    <font>
      <sz val="9"/>
      <color rgb="FFFF0000"/>
      <name val="Arial"/>
      <family val="2"/>
    </font>
    <font>
      <sz val="11"/>
      <color rgb="FF414140"/>
      <name val="Arial"/>
      <family val="2"/>
    </font>
    <font>
      <b/>
      <sz val="14"/>
      <color rgb="FF466BB4"/>
      <name val="Arial"/>
      <family val="2"/>
    </font>
    <font>
      <b/>
      <sz val="12"/>
      <color rgb="FF466BB4"/>
      <name val="Arial"/>
      <family val="2"/>
    </font>
    <font>
      <vertAlign val="superscript"/>
      <sz val="10"/>
      <color theme="1"/>
      <name val="Arial"/>
      <family val="2"/>
    </font>
    <font>
      <sz val="9"/>
      <color theme="1"/>
      <name val="Arial"/>
      <family val="2"/>
    </font>
    <font>
      <sz val="9"/>
      <name val="Arial"/>
      <family val="2"/>
    </font>
    <font>
      <b/>
      <sz val="9"/>
      <color theme="1"/>
      <name val="Arial"/>
      <family val="2"/>
    </font>
    <font>
      <b/>
      <sz val="16"/>
      <color rgb="FF0051FF"/>
      <name val="Arial"/>
      <family val="2"/>
    </font>
    <font>
      <b/>
      <sz val="14"/>
      <color rgb="FF0051FF"/>
      <name val="Arial"/>
      <family val="2"/>
    </font>
    <font>
      <sz val="10"/>
      <color rgb="FF0051FF"/>
      <name val="Arial"/>
      <family val="2"/>
    </font>
    <font>
      <b/>
      <i/>
      <sz val="12"/>
      <color rgb="FFF24E49"/>
      <name val="Arial"/>
      <family val="2"/>
    </font>
    <font>
      <b/>
      <i/>
      <sz val="10"/>
      <color rgb="FFF24E49"/>
      <name val="Arial"/>
      <family val="2"/>
    </font>
    <font>
      <i/>
      <sz val="10"/>
      <color rgb="FFF24E49"/>
      <name val="Arial"/>
      <family val="2"/>
    </font>
    <font>
      <b/>
      <i/>
      <vertAlign val="superscript"/>
      <sz val="12"/>
      <color rgb="FFF24E49"/>
      <name val="Arial"/>
      <family val="2"/>
    </font>
    <font>
      <sz val="11"/>
      <color rgb="FF1C355E"/>
      <name val="Arial"/>
      <family val="2"/>
    </font>
    <font>
      <b/>
      <u/>
      <sz val="10"/>
      <color rgb="FF1C355E"/>
      <name val="Arial"/>
      <family val="2"/>
    </font>
    <font>
      <sz val="10"/>
      <color rgb="FF1C355E"/>
      <name val="Arial"/>
      <family val="2"/>
    </font>
    <font>
      <i/>
      <sz val="10"/>
      <color rgb="FF1C355E"/>
      <name val="Arial"/>
      <family val="2"/>
    </font>
    <font>
      <b/>
      <sz val="11"/>
      <color rgb="FF1C355E"/>
      <name val="Arial"/>
      <family val="2"/>
    </font>
    <font>
      <b/>
      <sz val="10"/>
      <color rgb="FF1C355E"/>
      <name val="Arial"/>
      <family val="2"/>
    </font>
    <font>
      <b/>
      <sz val="12"/>
      <color rgb="FF1C355E"/>
      <name val="Arial"/>
      <family val="2"/>
    </font>
    <font>
      <sz val="9"/>
      <color rgb="FF1C355E"/>
      <name val="Arial"/>
      <family val="2"/>
    </font>
    <font>
      <b/>
      <vertAlign val="superscript"/>
      <sz val="14"/>
      <color rgb="FF1C355E"/>
      <name val="Arial"/>
      <family val="2"/>
    </font>
    <font>
      <b/>
      <u/>
      <sz val="10"/>
      <color rgb="FF0051FF"/>
      <name val="Arial"/>
      <family val="2"/>
    </font>
    <font>
      <b/>
      <sz val="10"/>
      <color rgb="FFFFFFFF"/>
      <name val="Neo Sans"/>
      <family val="2"/>
    </font>
    <font>
      <b/>
      <sz val="10"/>
      <color rgb="FF000000"/>
      <name val="Neo Sans"/>
      <family val="2"/>
    </font>
    <font>
      <b/>
      <vertAlign val="superscript"/>
      <sz val="11"/>
      <color theme="1"/>
      <name val="Calibri"/>
      <family val="2"/>
      <scheme val="minor"/>
    </font>
    <font>
      <b/>
      <sz val="9"/>
      <color rgb="FF1C355E"/>
      <name val="Arial"/>
      <family val="2"/>
    </font>
    <font>
      <i/>
      <sz val="9"/>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0F4F7"/>
        <bgColor indexed="64"/>
      </patternFill>
    </fill>
    <fill>
      <patternFill patternType="solid">
        <fgColor theme="0"/>
        <bgColor indexed="64"/>
      </patternFill>
    </fill>
    <fill>
      <patternFill patternType="solid">
        <fgColor rgb="FF0051FF"/>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
      <patternFill patternType="solid">
        <fgColor rgb="FFA1D0F9"/>
        <bgColor indexed="64"/>
      </patternFill>
    </fill>
    <fill>
      <patternFill patternType="solid">
        <fgColor rgb="FFF2F2F2"/>
        <bgColor indexed="64"/>
      </patternFill>
    </fill>
    <fill>
      <patternFill patternType="solid">
        <fgColor theme="1"/>
        <bgColor indexed="64"/>
      </patternFill>
    </fill>
  </fills>
  <borders count="37">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thin">
        <color rgb="FF0051FF"/>
      </bottom>
      <diagonal/>
    </border>
    <border>
      <left/>
      <right/>
      <top/>
      <bottom style="medium">
        <color rgb="FF0051FF"/>
      </bottom>
      <diagonal/>
    </border>
    <border>
      <left/>
      <right/>
      <top style="thin">
        <color rgb="FF0051FF"/>
      </top>
      <bottom/>
      <diagonal/>
    </border>
    <border>
      <left style="medium">
        <color rgb="FFD1F2FF"/>
      </left>
      <right style="medium">
        <color rgb="FFD1F2FF"/>
      </right>
      <top style="medium">
        <color rgb="FFD1F2FF"/>
      </top>
      <bottom style="medium">
        <color rgb="FFD1F2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2"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5" applyNumberFormat="0" applyAlignment="0" applyProtection="0"/>
    <xf numFmtId="0" fontId="36" fillId="6" borderId="6" applyNumberFormat="0" applyAlignment="0" applyProtection="0"/>
    <xf numFmtId="0" fontId="37" fillId="6" borderId="5" applyNumberFormat="0" applyAlignment="0" applyProtection="0"/>
    <xf numFmtId="0" fontId="38" fillId="0" borderId="7" applyNumberFormat="0" applyFill="0" applyAlignment="0" applyProtection="0"/>
    <xf numFmtId="0" fontId="39" fillId="7" borderId="8" applyNumberFormat="0" applyAlignment="0" applyProtection="0"/>
    <xf numFmtId="0" fontId="40" fillId="0" borderId="0" applyNumberFormat="0" applyFill="0" applyBorder="0" applyAlignment="0" applyProtection="0"/>
    <xf numFmtId="0" fontId="28" fillId="8" borderId="9" applyNumberFormat="0" applyFont="0" applyAlignment="0" applyProtection="0"/>
    <xf numFmtId="0" fontId="41" fillId="0" borderId="0" applyNumberFormat="0" applyFill="0" applyBorder="0" applyAlignment="0" applyProtection="0"/>
    <xf numFmtId="0" fontId="42" fillId="0" borderId="10"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1">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56" borderId="11" applyNumberFormat="0" applyFont="0" applyAlignment="0" applyProtection="0"/>
    <xf numFmtId="0" fontId="64" fillId="53" borderId="18"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6" fillId="54" borderId="13"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49" fillId="34" borderId="12" applyNumberFormat="0" applyAlignment="0" applyProtection="0"/>
    <xf numFmtId="0" fontId="62" fillId="0" borderId="17"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1" applyNumberFormat="0" applyFon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9"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1" fillId="8" borderId="9" applyNumberFormat="0" applyFont="0" applyAlignment="0" applyProtection="0"/>
    <xf numFmtId="0" fontId="22" fillId="0" borderId="0" applyNumberFormat="0" applyFill="0" applyBorder="0" applyAlignment="0" applyProtection="0"/>
    <xf numFmtId="0" fontId="8" fillId="0" borderId="10"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4"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0"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2"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5"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8" applyNumberFormat="0" applyAlignment="0" applyProtection="0"/>
    <xf numFmtId="0" fontId="11" fillId="0" borderId="3"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6"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12"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7" applyNumberFormat="0" applyFill="0" applyAlignment="0" applyProtection="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5"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175" fontId="56" fillId="54" borderId="13" applyNumberFormat="0" applyAlignment="0" applyProtection="0"/>
    <xf numFmtId="175" fontId="56" fillId="54" borderId="13" applyNumberFormat="0" applyAlignment="0" applyProtection="0"/>
    <xf numFmtId="0" fontId="56" fillId="54" borderId="13" applyNumberFormat="0" applyAlignment="0" applyProtection="0"/>
    <xf numFmtId="0" fontId="56" fillId="54" borderId="13"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59" fillId="0" borderId="14"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0" fillId="0" borderId="15"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16"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2" fillId="0" borderId="1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12"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15" applyNumberFormat="0" applyFill="0" applyAlignment="0" applyProtection="0"/>
    <xf numFmtId="0" fontId="61" fillId="0" borderId="16"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17" applyNumberFormat="0" applyFill="0" applyAlignment="0" applyProtection="0"/>
    <xf numFmtId="0" fontId="56" fillId="54" borderId="13"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14" applyNumberFormat="0" applyFill="0" applyAlignment="0" applyProtection="0"/>
    <xf numFmtId="0" fontId="48" fillId="0" borderId="19"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12"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12" applyNumberFormat="0" applyAlignment="0" applyProtection="0"/>
    <xf numFmtId="0" fontId="49" fillId="34" borderId="12" applyNumberFormat="0" applyAlignment="0" applyProtection="0"/>
    <xf numFmtId="0" fontId="47" fillId="56" borderId="11" applyNumberFormat="0" applyFont="0" applyAlignment="0" applyProtection="0"/>
    <xf numFmtId="0" fontId="64" fillId="53" borderId="18" applyNumberFormat="0" applyAlignment="0" applyProtection="0"/>
    <xf numFmtId="0" fontId="48" fillId="0" borderId="19"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175" fontId="55" fillId="53" borderId="12" applyNumberFormat="0" applyAlignment="0" applyProtection="0"/>
    <xf numFmtId="175" fontId="55" fillId="53" borderId="12" applyNumberFormat="0" applyAlignment="0" applyProtection="0"/>
    <xf numFmtId="0" fontId="55" fillId="53" borderId="12" applyNumberFormat="0" applyAlignment="0" applyProtection="0"/>
    <xf numFmtId="0" fontId="55" fillId="53" borderId="12" applyNumberFormat="0" applyAlignment="0" applyProtection="0"/>
    <xf numFmtId="0"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175" fontId="49" fillId="34" borderId="12" applyNumberFormat="0" applyAlignment="0" applyProtection="0"/>
    <xf numFmtId="175"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175" fontId="64" fillId="53" borderId="18" applyNumberFormat="0" applyAlignment="0" applyProtection="0"/>
    <xf numFmtId="175" fontId="64" fillId="53" borderId="18" applyNumberFormat="0" applyAlignment="0" applyProtection="0"/>
    <xf numFmtId="0" fontId="64" fillId="53" borderId="18" applyNumberFormat="0" applyAlignment="0" applyProtection="0"/>
    <xf numFmtId="0" fontId="64" fillId="53" borderId="18" applyNumberFormat="0" applyAlignment="0" applyProtection="0"/>
    <xf numFmtId="0"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48" fillId="0" borderId="19"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9"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71" fillId="59" borderId="12" applyNumberFormat="0" applyAlignment="0" applyProtection="0"/>
    <xf numFmtId="0" fontId="71" fillId="59" borderId="12" applyNumberFormat="0" applyAlignment="0" applyProtection="0"/>
    <xf numFmtId="0" fontId="72" fillId="0" borderId="0"/>
    <xf numFmtId="0" fontId="73" fillId="54" borderId="13" applyNumberFormat="0" applyAlignment="0" applyProtection="0"/>
    <xf numFmtId="0" fontId="73" fillId="54" borderId="13" applyNumberFormat="0" applyAlignment="0" applyProtection="0"/>
    <xf numFmtId="0" fontId="20" fillId="7" borderId="8"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10" fillId="0" borderId="2" applyNumberFormat="0" applyFill="0" applyAlignment="0" applyProtection="0"/>
    <xf numFmtId="0" fontId="78" fillId="0" borderId="15" applyNumberFormat="0" applyFill="0" applyAlignment="0" applyProtection="0"/>
    <xf numFmtId="0" fontId="78" fillId="0" borderId="15" applyNumberFormat="0" applyFill="0" applyAlignment="0" applyProtection="0"/>
    <xf numFmtId="0" fontId="11" fillId="0" borderId="3"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12" fillId="0" borderId="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5" applyNumberFormat="0" applyAlignment="0" applyProtection="0"/>
    <xf numFmtId="0" fontId="16" fillId="5" borderId="5" applyNumberFormat="0" applyAlignment="0" applyProtection="0"/>
    <xf numFmtId="0" fontId="81" fillId="34" borderId="12" applyNumberFormat="0" applyAlignment="0" applyProtection="0"/>
    <xf numFmtId="0" fontId="81" fillId="34" borderId="12" applyNumberFormat="0" applyAlignment="0" applyProtection="0"/>
    <xf numFmtId="0" fontId="82" fillId="0" borderId="17" applyNumberFormat="0" applyFill="0" applyAlignment="0" applyProtection="0"/>
    <xf numFmtId="0" fontId="82" fillId="0" borderId="17" applyNumberFormat="0" applyFill="0" applyAlignment="0" applyProtection="0"/>
    <xf numFmtId="0" fontId="19" fillId="0" borderId="7"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19"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18" applyNumberFormat="0" applyAlignment="0" applyProtection="0"/>
    <xf numFmtId="0" fontId="47" fillId="56" borderId="11"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17" applyNumberFormat="0" applyFill="0" applyAlignment="0" applyProtection="0"/>
    <xf numFmtId="0" fontId="49" fillId="34" borderId="12" applyNumberFormat="0" applyAlignment="0" applyProtection="0"/>
    <xf numFmtId="0" fontId="61" fillId="0" borderId="0" applyNumberFormat="0" applyFill="0" applyBorder="0" applyAlignment="0" applyProtection="0"/>
    <xf numFmtId="0" fontId="61" fillId="0" borderId="16" applyNumberFormat="0" applyFill="0" applyAlignment="0" applyProtection="0"/>
    <xf numFmtId="0" fontId="60" fillId="0" borderId="15" applyNumberFormat="0" applyFill="0" applyAlignment="0" applyProtection="0"/>
    <xf numFmtId="0" fontId="59" fillId="0" borderId="14"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13" applyNumberFormat="0" applyAlignment="0" applyProtection="0"/>
    <xf numFmtId="0" fontId="55" fillId="53" borderId="12"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9"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9"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49" fillId="34" borderId="1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9" applyNumberFormat="0" applyFont="0" applyAlignment="0" applyProtection="0"/>
    <xf numFmtId="0" fontId="26" fillId="56" borderId="22"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1">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22"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6"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18" applyNumberFormat="0" applyAlignment="0" applyProtection="0"/>
    <xf numFmtId="0" fontId="85" fillId="59" borderId="18"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0"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23" applyNumberFormat="0" applyFill="0" applyAlignment="0" applyProtection="0"/>
    <xf numFmtId="164" fontId="26" fillId="0" borderId="0" applyFont="0" applyFill="0" applyBorder="0" applyAlignment="0" applyProtection="0"/>
    <xf numFmtId="0" fontId="87" fillId="0" borderId="2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9"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9"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8" borderId="9"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17" fillId="6" borderId="6" applyNumberFormat="0" applyAlignment="0" applyProtection="0"/>
    <xf numFmtId="0" fontId="9" fillId="0" borderId="0" applyNumberFormat="0" applyFill="0" applyBorder="0" applyAlignment="0" applyProtection="0"/>
    <xf numFmtId="0" fontId="8" fillId="0" borderId="10"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9"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5" applyNumberFormat="0" applyAlignment="0" applyProtection="0"/>
    <xf numFmtId="0" fontId="20" fillId="7" borderId="8"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6" fillId="5" borderId="5" applyNumberFormat="0" applyAlignment="0" applyProtection="0"/>
    <xf numFmtId="0" fontId="19" fillId="0" borderId="7"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7" fillId="6" borderId="6" applyNumberFormat="0" applyAlignment="0" applyProtection="0"/>
    <xf numFmtId="0" fontId="8" fillId="0" borderId="10"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2" applyNumberFormat="0" applyAlignment="0" applyProtection="0"/>
    <xf numFmtId="0" fontId="55" fillId="53" borderId="12" applyNumberFormat="0" applyAlignment="0" applyProtection="0"/>
    <xf numFmtId="0" fontId="56" fillId="54" borderId="13" applyNumberFormat="0" applyAlignment="0" applyProtection="0"/>
    <xf numFmtId="0" fontId="56" fillId="54" borderId="13"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2" applyNumberFormat="0" applyAlignment="0" applyProtection="0"/>
    <xf numFmtId="0" fontId="49" fillId="34" borderId="12" applyNumberFormat="0" applyAlignment="0" applyProtection="0"/>
    <xf numFmtId="0" fontId="62" fillId="0" borderId="17" applyNumberFormat="0" applyFill="0" applyAlignment="0" applyProtection="0"/>
    <xf numFmtId="0" fontId="62" fillId="0" borderId="17"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1" applyNumberFormat="0" applyFont="0" applyAlignment="0" applyProtection="0"/>
    <xf numFmtId="0" fontId="64" fillId="53" borderId="18" applyNumberFormat="0" applyAlignment="0" applyProtection="0"/>
    <xf numFmtId="0" fontId="64" fillId="53" borderId="18" applyNumberFormat="0" applyAlignment="0" applyProtection="0"/>
    <xf numFmtId="0" fontId="65" fillId="0" borderId="0" applyNumberFormat="0" applyFill="0" applyBorder="0" applyAlignment="0" applyProtection="0"/>
    <xf numFmtId="0" fontId="48" fillId="0" borderId="19" applyNumberFormat="0" applyFill="0" applyAlignment="0" applyProtection="0"/>
    <xf numFmtId="0" fontId="48" fillId="0" borderId="1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12" applyNumberFormat="0" applyAlignment="0" applyProtection="0"/>
    <xf numFmtId="0" fontId="18" fillId="6" borderId="5" applyNumberFormat="0" applyAlignment="0" applyProtection="0"/>
    <xf numFmtId="175" fontId="55" fillId="53" borderId="12" applyNumberFormat="0" applyAlignment="0" applyProtection="0"/>
    <xf numFmtId="0" fontId="55" fillId="53" borderId="12" applyNumberFormat="0" applyAlignment="0" applyProtection="0"/>
    <xf numFmtId="175" fontId="56" fillId="54" borderId="13" applyNumberFormat="0" applyAlignment="0" applyProtection="0"/>
    <xf numFmtId="0" fontId="20" fillId="7" borderId="8" applyNumberFormat="0" applyAlignment="0" applyProtection="0"/>
    <xf numFmtId="175" fontId="56" fillId="54" borderId="13" applyNumberFormat="0" applyAlignment="0" applyProtection="0"/>
    <xf numFmtId="0" fontId="56" fillId="54" borderId="13"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14" applyNumberFormat="0" applyFill="0" applyAlignment="0" applyProtection="0"/>
    <xf numFmtId="0" fontId="10" fillId="0" borderId="2" applyNumberFormat="0" applyFill="0" applyAlignment="0" applyProtection="0"/>
    <xf numFmtId="175" fontId="59" fillId="0" borderId="14" applyNumberFormat="0" applyFill="0" applyAlignment="0" applyProtection="0"/>
    <xf numFmtId="0" fontId="59" fillId="0" borderId="14" applyNumberFormat="0" applyFill="0" applyAlignment="0" applyProtection="0"/>
    <xf numFmtId="175" fontId="60" fillId="0" borderId="15" applyNumberFormat="0" applyFill="0" applyAlignment="0" applyProtection="0"/>
    <xf numFmtId="0" fontId="11" fillId="0" borderId="3" applyNumberFormat="0" applyFill="0" applyAlignment="0" applyProtection="0"/>
    <xf numFmtId="175" fontId="60" fillId="0" borderId="15" applyNumberFormat="0" applyFill="0" applyAlignment="0" applyProtection="0"/>
    <xf numFmtId="0" fontId="60" fillId="0" borderId="15" applyNumberFormat="0" applyFill="0" applyAlignment="0" applyProtection="0"/>
    <xf numFmtId="175" fontId="61" fillId="0" borderId="16" applyNumberFormat="0" applyFill="0" applyAlignment="0" applyProtection="0"/>
    <xf numFmtId="0" fontId="12" fillId="0" borderId="4" applyNumberFormat="0" applyFill="0" applyAlignment="0" applyProtection="0"/>
    <xf numFmtId="175" fontId="61" fillId="0" borderId="16" applyNumberFormat="0" applyFill="0" applyAlignment="0" applyProtection="0"/>
    <xf numFmtId="0" fontId="61" fillId="0" borderId="16"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12" applyNumberFormat="0" applyAlignment="0" applyProtection="0"/>
    <xf numFmtId="0" fontId="16" fillId="5" borderId="5" applyNumberFormat="0" applyAlignment="0" applyProtection="0"/>
    <xf numFmtId="175" fontId="49" fillId="34" borderId="12" applyNumberFormat="0" applyAlignment="0" applyProtection="0"/>
    <xf numFmtId="0" fontId="49" fillId="34" borderId="12" applyNumberFormat="0" applyAlignment="0" applyProtection="0"/>
    <xf numFmtId="175" fontId="62" fillId="0" borderId="17" applyNumberFormat="0" applyFill="0" applyAlignment="0" applyProtection="0"/>
    <xf numFmtId="0" fontId="19" fillId="0" borderId="7" applyNumberFormat="0" applyFill="0" applyAlignment="0" applyProtection="0"/>
    <xf numFmtId="175" fontId="62" fillId="0" borderId="17" applyNumberFormat="0" applyFill="0" applyAlignment="0" applyProtection="0"/>
    <xf numFmtId="0" fontId="62" fillId="0" borderId="17"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1" applyNumberFormat="0" applyFont="0" applyAlignment="0" applyProtection="0"/>
    <xf numFmtId="175" fontId="47" fillId="56" borderId="11" applyNumberFormat="0" applyFont="0" applyAlignment="0" applyProtection="0"/>
    <xf numFmtId="0" fontId="47" fillId="56" borderId="11" applyNumberFormat="0" applyFont="0" applyAlignment="0" applyProtection="0"/>
    <xf numFmtId="175" fontId="64" fillId="53" borderId="18" applyNumberFormat="0" applyAlignment="0" applyProtection="0"/>
    <xf numFmtId="0" fontId="17" fillId="6" borderId="6" applyNumberFormat="0" applyAlignment="0" applyProtection="0"/>
    <xf numFmtId="175" fontId="64" fillId="53" borderId="18" applyNumberFormat="0" applyAlignment="0" applyProtection="0"/>
    <xf numFmtId="0" fontId="64" fillId="53" borderId="18"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19" applyNumberFormat="0" applyFill="0" applyAlignment="0" applyProtection="0"/>
    <xf numFmtId="0" fontId="8" fillId="0" borderId="10" applyNumberFormat="0" applyFill="0" applyAlignment="0" applyProtection="0"/>
    <xf numFmtId="175" fontId="48" fillId="0" borderId="19" applyNumberFormat="0" applyFill="0" applyAlignment="0" applyProtection="0"/>
    <xf numFmtId="0" fontId="48" fillId="0" borderId="19"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9" applyNumberFormat="0" applyFont="0" applyAlignment="0" applyProtection="0"/>
    <xf numFmtId="0" fontId="1" fillId="0" borderId="0"/>
    <xf numFmtId="0" fontId="1" fillId="0" borderId="0"/>
    <xf numFmtId="0" fontId="1" fillId="0" borderId="0"/>
    <xf numFmtId="0" fontId="1" fillId="8" borderId="9" applyNumberFormat="0" applyFont="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4" fontId="5" fillId="0" borderId="0" xfId="0" applyNumberFormat="1" applyFont="1"/>
    <xf numFmtId="0" fontId="4" fillId="0" borderId="0" xfId="0" applyFont="1"/>
    <xf numFmtId="0" fontId="2" fillId="0" borderId="0" xfId="0" applyFont="1"/>
    <xf numFmtId="0" fontId="5" fillId="0" borderId="0" xfId="0" applyFont="1"/>
    <xf numFmtId="0" fontId="6" fillId="0" borderId="0" xfId="0" applyFont="1" applyAlignment="1">
      <alignment horizontal="center"/>
    </xf>
    <xf numFmtId="0" fontId="98" fillId="0" borderId="0" xfId="0" applyFont="1"/>
    <xf numFmtId="0" fontId="99" fillId="0" borderId="0" xfId="0" applyFont="1"/>
    <xf numFmtId="9" fontId="5" fillId="0" borderId="0" xfId="0" applyNumberFormat="1" applyFont="1" applyAlignment="1">
      <alignment horizontal="center"/>
    </xf>
    <xf numFmtId="0" fontId="5" fillId="0" borderId="0" xfId="0" applyFont="1" applyAlignment="1">
      <alignment horizontal="center"/>
    </xf>
    <xf numFmtId="2" fontId="4" fillId="0" borderId="0" xfId="1" applyNumberFormat="1" applyFont="1" applyAlignment="1">
      <alignment horizontal="center"/>
    </xf>
    <xf numFmtId="0" fontId="6" fillId="68" borderId="27" xfId="0" applyFont="1" applyFill="1" applyBorder="1" applyAlignment="1">
      <alignment horizontal="center"/>
    </xf>
    <xf numFmtId="2" fontId="0" fillId="63" borderId="27" xfId="0" applyNumberFormat="1" applyFill="1" applyBorder="1" applyAlignment="1">
      <alignment horizontal="center" vertical="center"/>
    </xf>
    <xf numFmtId="0" fontId="6" fillId="68" borderId="26" xfId="0" applyFont="1" applyFill="1" applyBorder="1" applyAlignment="1">
      <alignment horizontal="center"/>
    </xf>
    <xf numFmtId="0" fontId="6" fillId="68" borderId="29" xfId="0" applyFont="1" applyFill="1" applyBorder="1" applyAlignment="1">
      <alignment horizontal="center"/>
    </xf>
    <xf numFmtId="14" fontId="130" fillId="63" borderId="30" xfId="32987" applyNumberFormat="1" applyFont="1" applyFill="1" applyBorder="1" applyAlignment="1" applyProtection="1">
      <alignment vertical="center"/>
      <protection locked="0"/>
    </xf>
    <xf numFmtId="3" fontId="130" fillId="63" borderId="30" xfId="32987" applyNumberFormat="1" applyFont="1" applyFill="1" applyBorder="1" applyAlignment="1" applyProtection="1">
      <alignment horizontal="right" vertical="center"/>
      <protection locked="0"/>
    </xf>
    <xf numFmtId="179" fontId="130" fillId="63" borderId="30" xfId="32987" applyNumberFormat="1" applyFont="1" applyFill="1" applyBorder="1" applyAlignment="1" applyProtection="1">
      <alignment vertical="center"/>
      <protection locked="0"/>
    </xf>
    <xf numFmtId="2" fontId="137" fillId="67" borderId="35" xfId="0" applyNumberFormat="1" applyFont="1" applyFill="1" applyBorder="1" applyAlignment="1">
      <alignment horizontal="center"/>
    </xf>
    <xf numFmtId="2" fontId="137" fillId="67" borderId="36" xfId="0" applyNumberFormat="1" applyFont="1" applyFill="1" applyBorder="1" applyAlignment="1">
      <alignment horizontal="center"/>
    </xf>
    <xf numFmtId="2" fontId="0" fillId="63" borderId="0" xfId="0" applyNumberFormat="1" applyFill="1" applyAlignment="1">
      <alignment horizontal="center" vertical="center"/>
    </xf>
    <xf numFmtId="2" fontId="0" fillId="69" borderId="0" xfId="0" applyNumberFormat="1" applyFill="1" applyAlignment="1">
      <alignment horizontal="center" vertical="center"/>
    </xf>
    <xf numFmtId="0" fontId="102" fillId="61" borderId="0" xfId="0" applyFont="1" applyFill="1"/>
    <xf numFmtId="0" fontId="103" fillId="61" borderId="0" xfId="0" applyFont="1" applyFill="1"/>
    <xf numFmtId="0" fontId="119" fillId="61" borderId="0" xfId="0" applyFont="1" applyFill="1"/>
    <xf numFmtId="0" fontId="104" fillId="61" borderId="0" xfId="0" applyFont="1" applyFill="1"/>
    <xf numFmtId="1" fontId="102" fillId="61" borderId="0" xfId="0" applyNumberFormat="1" applyFont="1" applyFill="1"/>
    <xf numFmtId="180" fontId="102" fillId="61" borderId="0" xfId="0" applyNumberFormat="1" applyFont="1" applyFill="1"/>
    <xf numFmtId="0" fontId="105" fillId="61" borderId="0" xfId="0" applyFont="1" applyFill="1" applyAlignment="1">
      <alignment vertical="top"/>
    </xf>
    <xf numFmtId="0" fontId="106" fillId="63" borderId="0" xfId="0" applyFont="1" applyFill="1" applyAlignment="1">
      <alignment vertical="center"/>
    </xf>
    <xf numFmtId="0" fontId="107" fillId="61" borderId="0" xfId="0" applyFont="1" applyFill="1" applyAlignment="1">
      <alignment vertical="top"/>
    </xf>
    <xf numFmtId="0" fontId="126" fillId="64" borderId="0" xfId="0" applyFont="1" applyFill="1"/>
    <xf numFmtId="0" fontId="127" fillId="64" borderId="0" xfId="0" applyFont="1" applyFill="1"/>
    <xf numFmtId="0" fontId="128" fillId="64" borderId="0" xfId="0" applyFont="1" applyFill="1"/>
    <xf numFmtId="0" fontId="109" fillId="61" borderId="0" xfId="0" applyFont="1" applyFill="1"/>
    <xf numFmtId="0" fontId="102" fillId="60" borderId="0" xfId="0" applyFont="1" applyFill="1"/>
    <xf numFmtId="0" fontId="120" fillId="64" borderId="0" xfId="0" applyFont="1" applyFill="1" applyAlignment="1">
      <alignment vertical="center"/>
    </xf>
    <xf numFmtId="0" fontId="128" fillId="64" borderId="0" xfId="0" applyFont="1" applyFill="1" applyAlignment="1">
      <alignment vertical="center"/>
    </xf>
    <xf numFmtId="0" fontId="121" fillId="61" borderId="0" xfId="0" applyFont="1" applyFill="1"/>
    <xf numFmtId="0" fontId="120" fillId="61" borderId="0" xfId="0" applyFont="1" applyFill="1" applyAlignment="1">
      <alignment vertical="center"/>
    </xf>
    <xf numFmtId="0" fontId="129" fillId="64" borderId="0" xfId="0" applyFont="1" applyFill="1" applyAlignment="1">
      <alignment horizontal="center"/>
    </xf>
    <xf numFmtId="0" fontId="128" fillId="63" borderId="0" xfId="0" applyFont="1" applyFill="1"/>
    <xf numFmtId="0" fontId="130" fillId="63" borderId="0" xfId="0" applyFont="1" applyFill="1" applyAlignment="1">
      <alignment horizontal="center" vertical="center"/>
    </xf>
    <xf numFmtId="0" fontId="110" fillId="61" borderId="0" xfId="0" applyFont="1" applyFill="1" applyAlignment="1">
      <alignment vertical="top"/>
    </xf>
    <xf numFmtId="1" fontId="110" fillId="61" borderId="0" xfId="0" applyNumberFormat="1" applyFont="1" applyFill="1" applyAlignment="1">
      <alignment vertical="top"/>
    </xf>
    <xf numFmtId="0" fontId="130" fillId="64" borderId="0" xfId="32987" applyFont="1" applyFill="1" applyAlignment="1">
      <alignment vertical="center"/>
    </xf>
    <xf numFmtId="14" fontId="130" fillId="65" borderId="30" xfId="32987" applyNumberFormat="1" applyFont="1" applyFill="1" applyBorder="1"/>
    <xf numFmtId="14" fontId="130" fillId="64" borderId="0" xfId="32987" applyNumberFormat="1" applyFont="1" applyFill="1"/>
    <xf numFmtId="0" fontId="130" fillId="63" borderId="0" xfId="32987" applyFont="1" applyFill="1" applyAlignment="1">
      <alignment vertical="center"/>
    </xf>
    <xf numFmtId="179" fontId="130" fillId="63" borderId="0" xfId="32987" quotePrefix="1" applyNumberFormat="1" applyFont="1" applyFill="1" applyAlignment="1">
      <alignment horizontal="center" vertical="center"/>
    </xf>
    <xf numFmtId="0" fontId="133" fillId="63" borderId="0" xfId="0" applyFont="1" applyFill="1" applyAlignment="1">
      <alignment vertical="center"/>
    </xf>
    <xf numFmtId="178" fontId="130" fillId="63" borderId="0" xfId="0" applyNumberFormat="1" applyFont="1" applyFill="1" applyAlignment="1">
      <alignment horizontal="center" vertical="center"/>
    </xf>
    <xf numFmtId="179" fontId="130" fillId="63" borderId="0" xfId="32987" applyNumberFormat="1" applyFont="1" applyFill="1" applyAlignment="1">
      <alignment horizontal="center" vertical="center"/>
    </xf>
    <xf numFmtId="178" fontId="102" fillId="61" borderId="0" xfId="32987" quotePrefix="1" applyNumberFormat="1" applyFont="1" applyFill="1" applyAlignment="1">
      <alignment horizontal="right"/>
    </xf>
    <xf numFmtId="0" fontId="28" fillId="61" borderId="0" xfId="0" applyFont="1" applyFill="1"/>
    <xf numFmtId="1" fontId="112" fillId="0" borderId="24" xfId="32987" quotePrefix="1" applyNumberFormat="1" applyFont="1" applyBorder="1" applyAlignment="1">
      <alignment horizontal="center" vertical="center"/>
    </xf>
    <xf numFmtId="180" fontId="112" fillId="0" borderId="24" xfId="32987" quotePrefix="1" applyNumberFormat="1" applyFont="1" applyBorder="1" applyAlignment="1">
      <alignment horizontal="center" vertical="center"/>
    </xf>
    <xf numFmtId="0" fontId="130" fillId="63" borderId="26" xfId="32987" applyFont="1" applyFill="1" applyBorder="1" applyAlignment="1">
      <alignment vertical="center"/>
    </xf>
    <xf numFmtId="179" fontId="130" fillId="63" borderId="26" xfId="32987" quotePrefix="1" applyNumberFormat="1" applyFont="1" applyFill="1" applyBorder="1" applyAlignment="1">
      <alignment horizontal="center" vertical="center"/>
    </xf>
    <xf numFmtId="178" fontId="130" fillId="63" borderId="26" xfId="0" applyNumberFormat="1" applyFont="1" applyFill="1" applyBorder="1" applyAlignment="1">
      <alignment horizontal="center" vertical="center"/>
    </xf>
    <xf numFmtId="179" fontId="130" fillId="63" borderId="26" xfId="32987" applyNumberFormat="1" applyFont="1" applyFill="1" applyBorder="1" applyAlignment="1">
      <alignment horizontal="center" vertical="center"/>
    </xf>
    <xf numFmtId="0" fontId="28" fillId="61" borderId="0" xfId="0" applyFont="1" applyFill="1" applyAlignment="1">
      <alignment vertical="center"/>
    </xf>
    <xf numFmtId="179" fontId="112" fillId="66" borderId="24" xfId="32987" quotePrefix="1" applyNumberFormat="1" applyFont="1" applyFill="1" applyBorder="1" applyAlignment="1">
      <alignment horizontal="center" vertical="center"/>
    </xf>
    <xf numFmtId="3" fontId="130" fillId="63" borderId="30" xfId="32987" applyNumberFormat="1" applyFont="1" applyFill="1" applyBorder="1" applyAlignment="1">
      <alignment vertical="center"/>
    </xf>
    <xf numFmtId="3" fontId="131" fillId="64" borderId="30" xfId="32987" applyNumberFormat="1" applyFont="1" applyFill="1" applyBorder="1"/>
    <xf numFmtId="3" fontId="131" fillId="64" borderId="0" xfId="32987" applyNumberFormat="1" applyFont="1" applyFill="1"/>
    <xf numFmtId="0" fontId="130" fillId="63" borderId="0" xfId="0" applyFont="1" applyFill="1" applyAlignment="1">
      <alignment vertical="center"/>
    </xf>
    <xf numFmtId="0" fontId="130" fillId="63" borderId="25" xfId="32987" applyFont="1" applyFill="1" applyBorder="1" applyAlignment="1">
      <alignment vertical="center"/>
    </xf>
    <xf numFmtId="178" fontId="130" fillId="63" borderId="25" xfId="0" applyNumberFormat="1" applyFont="1" applyFill="1" applyBorder="1" applyAlignment="1">
      <alignment horizontal="center" vertical="center"/>
    </xf>
    <xf numFmtId="179" fontId="130" fillId="63" borderId="25" xfId="32987" applyNumberFormat="1" applyFont="1" applyFill="1" applyBorder="1" applyAlignment="1">
      <alignment horizontal="center" vertical="center"/>
    </xf>
    <xf numFmtId="9" fontId="113" fillId="61" borderId="0" xfId="0" quotePrefix="1" applyNumberFormat="1" applyFont="1" applyFill="1"/>
    <xf numFmtId="0" fontId="102" fillId="61" borderId="0" xfId="0" applyFont="1" applyFill="1" applyAlignment="1">
      <alignment vertical="center"/>
    </xf>
    <xf numFmtId="0" fontId="130" fillId="63" borderId="25" xfId="0" applyFont="1" applyFill="1" applyBorder="1" applyAlignment="1">
      <alignment vertical="center"/>
    </xf>
    <xf numFmtId="179" fontId="130" fillId="63" borderId="25" xfId="32987" quotePrefix="1" applyNumberFormat="1" applyFont="1" applyFill="1" applyBorder="1" applyAlignment="1">
      <alignment horizontal="center" vertical="center"/>
    </xf>
    <xf numFmtId="9" fontId="114" fillId="61" borderId="0" xfId="0" quotePrefix="1" applyNumberFormat="1" applyFont="1" applyFill="1" applyAlignment="1">
      <alignment horizontal="right" vertical="center" textRotation="180"/>
    </xf>
    <xf numFmtId="179" fontId="112" fillId="0" borderId="24" xfId="32987" quotePrefix="1" applyNumberFormat="1" applyFont="1" applyBorder="1" applyAlignment="1">
      <alignment horizontal="center" vertical="center"/>
    </xf>
    <xf numFmtId="179" fontId="131" fillId="64" borderId="0" xfId="32987" applyNumberFormat="1" applyFont="1" applyFill="1"/>
    <xf numFmtId="0" fontId="139" fillId="63" borderId="0" xfId="0" applyFont="1" applyFill="1" applyAlignment="1">
      <alignment horizontal="left" vertical="center"/>
    </xf>
    <xf numFmtId="179" fontId="112" fillId="60" borderId="24" xfId="32987" quotePrefix="1" applyNumberFormat="1" applyFont="1" applyFill="1" applyBorder="1" applyAlignment="1">
      <alignment horizontal="center" vertical="center"/>
    </xf>
    <xf numFmtId="0" fontId="97" fillId="61" borderId="0" xfId="0" quotePrefix="1" applyFont="1" applyFill="1"/>
    <xf numFmtId="0" fontId="130" fillId="63" borderId="0" xfId="0" applyFont="1" applyFill="1" applyAlignment="1">
      <alignment vertical="top"/>
    </xf>
    <xf numFmtId="0" fontId="130" fillId="63" borderId="26" xfId="0" applyFont="1" applyFill="1" applyBorder="1" applyAlignment="1">
      <alignment vertical="center"/>
    </xf>
    <xf numFmtId="9" fontId="113" fillId="61" borderId="0" xfId="0" quotePrefix="1" applyNumberFormat="1" applyFont="1" applyFill="1" applyAlignment="1">
      <alignment vertical="top"/>
    </xf>
    <xf numFmtId="0" fontId="115" fillId="61" borderId="0" xfId="0" applyFont="1" applyFill="1"/>
    <xf numFmtId="179" fontId="130" fillId="66" borderId="0" xfId="32987" applyNumberFormat="1" applyFont="1" applyFill="1" applyAlignment="1">
      <alignment horizontal="center" vertical="center"/>
    </xf>
    <xf numFmtId="0" fontId="130" fillId="63" borderId="28" xfId="0" applyFont="1" applyFill="1" applyBorder="1" applyAlignment="1">
      <alignment vertical="center"/>
    </xf>
    <xf numFmtId="178" fontId="130" fillId="63" borderId="28" xfId="0" applyNumberFormat="1" applyFont="1" applyFill="1" applyBorder="1" applyAlignment="1">
      <alignment horizontal="center" vertical="center"/>
    </xf>
    <xf numFmtId="179" fontId="130" fillId="63" borderId="28" xfId="32987" applyNumberFormat="1" applyFont="1" applyFill="1" applyBorder="1" applyAlignment="1">
      <alignment horizontal="center" vertical="center"/>
    </xf>
    <xf numFmtId="179" fontId="130" fillId="66" borderId="25" xfId="32987" applyNumberFormat="1" applyFont="1" applyFill="1" applyBorder="1" applyAlignment="1">
      <alignment horizontal="center" vertical="center"/>
    </xf>
    <xf numFmtId="0" fontId="97" fillId="61" borderId="0" xfId="0" applyFont="1" applyFill="1"/>
    <xf numFmtId="0" fontId="130" fillId="64" borderId="0" xfId="0" applyFont="1" applyFill="1" applyAlignment="1">
      <alignment vertical="center"/>
    </xf>
    <xf numFmtId="179" fontId="132" fillId="65" borderId="30" xfId="32987" applyNumberFormat="1" applyFont="1" applyFill="1" applyBorder="1" applyAlignment="1">
      <alignment vertical="center"/>
    </xf>
    <xf numFmtId="0" fontId="130" fillId="64" borderId="0" xfId="0" applyFont="1" applyFill="1" applyAlignment="1">
      <alignment vertical="top"/>
    </xf>
    <xf numFmtId="0" fontId="126" fillId="63" borderId="0" xfId="0" applyFont="1" applyFill="1"/>
    <xf numFmtId="179" fontId="130" fillId="66" borderId="26" xfId="32987" applyNumberFormat="1" applyFont="1" applyFill="1" applyBorder="1" applyAlignment="1">
      <alignment horizontal="center" vertical="center"/>
    </xf>
    <xf numFmtId="178" fontId="130" fillId="66" borderId="0" xfId="32987" applyNumberFormat="1" applyFont="1" applyFill="1" applyAlignment="1">
      <alignment horizontal="center" vertical="center"/>
    </xf>
    <xf numFmtId="0" fontId="128" fillId="63" borderId="0" xfId="32987" applyFont="1" applyFill="1"/>
    <xf numFmtId="0" fontId="138" fillId="0" borderId="0" xfId="0" applyFont="1" applyAlignment="1">
      <alignment horizontal="left"/>
    </xf>
    <xf numFmtId="178" fontId="102" fillId="61" borderId="0" xfId="0" applyNumberFormat="1" applyFont="1" applyFill="1"/>
    <xf numFmtId="0" fontId="110" fillId="61" borderId="0" xfId="0" applyFont="1" applyFill="1" applyAlignment="1">
      <alignment horizontal="center" vertical="center"/>
    </xf>
    <xf numFmtId="0" fontId="111" fillId="61" borderId="0" xfId="0" applyFont="1" applyFill="1" applyAlignment="1">
      <alignment vertical="center"/>
    </xf>
    <xf numFmtId="0" fontId="104" fillId="61" borderId="0" xfId="32987" applyFont="1" applyFill="1"/>
    <xf numFmtId="178" fontId="104" fillId="61" borderId="0" xfId="0" applyNumberFormat="1" applyFont="1" applyFill="1"/>
    <xf numFmtId="0" fontId="108" fillId="61" borderId="0" xfId="0" applyFont="1" applyFill="1"/>
    <xf numFmtId="0" fontId="135" fillId="61" borderId="0" xfId="0" applyFont="1" applyFill="1" applyAlignment="1">
      <alignment vertical="center"/>
    </xf>
    <xf numFmtId="0" fontId="108" fillId="61" borderId="0" xfId="0" applyFont="1" applyFill="1" applyAlignment="1">
      <alignment vertical="center"/>
    </xf>
    <xf numFmtId="0" fontId="116" fillId="61" borderId="0" xfId="0" applyFont="1" applyFill="1" applyAlignment="1">
      <alignment vertical="center" wrapText="1"/>
    </xf>
    <xf numFmtId="1" fontId="102" fillId="61" borderId="0" xfId="0" applyNumberFormat="1" applyFont="1" applyFill="1" applyAlignment="1">
      <alignment vertical="center"/>
    </xf>
    <xf numFmtId="180" fontId="102" fillId="61" borderId="0" xfId="0" applyNumberFormat="1" applyFont="1" applyFill="1" applyAlignment="1">
      <alignment vertical="center"/>
    </xf>
    <xf numFmtId="0" fontId="102" fillId="60" borderId="0" xfId="0" applyFont="1" applyFill="1" applyAlignment="1">
      <alignment vertical="center"/>
    </xf>
    <xf numFmtId="0" fontId="117" fillId="61" borderId="0" xfId="13043" applyFont="1" applyFill="1" applyAlignment="1">
      <alignment horizontal="left" vertical="center" wrapText="1"/>
    </xf>
    <xf numFmtId="0" fontId="102" fillId="61" borderId="0" xfId="0" applyFont="1" applyFill="1" applyAlignment="1">
      <alignment vertical="top"/>
    </xf>
    <xf numFmtId="0" fontId="116" fillId="61" borderId="0" xfId="13043" applyFont="1" applyFill="1" applyAlignment="1">
      <alignment vertical="center" wrapText="1"/>
    </xf>
    <xf numFmtId="0" fontId="116" fillId="61" borderId="0" xfId="0" applyFont="1" applyFill="1" applyAlignment="1">
      <alignment vertical="top" wrapText="1"/>
    </xf>
    <xf numFmtId="1" fontId="102" fillId="61" borderId="0" xfId="0" applyNumberFormat="1" applyFont="1" applyFill="1" applyAlignment="1">
      <alignment vertical="top"/>
    </xf>
    <xf numFmtId="180" fontId="102" fillId="61" borderId="0" xfId="0" applyNumberFormat="1" applyFont="1" applyFill="1" applyAlignment="1">
      <alignment vertical="top"/>
    </xf>
    <xf numFmtId="0" fontId="102" fillId="60" borderId="0" xfId="0" applyFont="1" applyFill="1" applyAlignment="1">
      <alignment vertical="top"/>
    </xf>
    <xf numFmtId="0" fontId="100" fillId="61" borderId="0" xfId="0" applyFont="1" applyFill="1"/>
    <xf numFmtId="0" fontId="101" fillId="61" borderId="0" xfId="0" applyFont="1" applyFill="1"/>
    <xf numFmtId="1" fontId="100" fillId="61" borderId="0" xfId="0" applyNumberFormat="1" applyFont="1" applyFill="1"/>
    <xf numFmtId="180" fontId="100" fillId="61" borderId="0" xfId="0" applyNumberFormat="1" applyFont="1" applyFill="1"/>
    <xf numFmtId="0" fontId="100" fillId="60" borderId="0" xfId="0" applyFont="1" applyFill="1"/>
    <xf numFmtId="9" fontId="112" fillId="0" borderId="24" xfId="33003" quotePrefix="1" applyFont="1" applyBorder="1" applyAlignment="1" applyProtection="1">
      <alignment horizontal="center" vertical="center"/>
    </xf>
    <xf numFmtId="1" fontId="28" fillId="61" borderId="0" xfId="0" applyNumberFormat="1" applyFont="1" applyFill="1"/>
    <xf numFmtId="178" fontId="97" fillId="61" borderId="0" xfId="0" applyNumberFormat="1" applyFont="1" applyFill="1"/>
    <xf numFmtId="0" fontId="135" fillId="61" borderId="0" xfId="0" applyFont="1" applyFill="1" applyAlignment="1">
      <alignment vertical="top"/>
    </xf>
    <xf numFmtId="0" fontId="117" fillId="61" borderId="0" xfId="13043" applyFont="1" applyFill="1" applyAlignment="1">
      <alignment horizontal="left" vertical="top" wrapText="1"/>
    </xf>
    <xf numFmtId="0" fontId="117" fillId="61" borderId="0" xfId="13043" applyFont="1" applyFill="1" applyAlignment="1">
      <alignment vertical="top" wrapText="1"/>
    </xf>
    <xf numFmtId="0" fontId="117" fillId="61" borderId="0" xfId="0" applyFont="1" applyFill="1" applyAlignment="1">
      <alignment horizontal="left" vertical="top" wrapText="1"/>
    </xf>
    <xf numFmtId="9" fontId="114" fillId="61" borderId="0" xfId="0" quotePrefix="1" applyNumberFormat="1" applyFont="1" applyFill="1" applyAlignment="1">
      <alignment horizontal="right" vertical="center" textRotation="180"/>
    </xf>
    <xf numFmtId="0" fontId="90" fillId="61" borderId="0" xfId="0" applyFont="1" applyFill="1" applyAlignment="1">
      <alignment vertical="top" wrapText="1"/>
    </xf>
    <xf numFmtId="0" fontId="102" fillId="61" borderId="0" xfId="0" applyFont="1" applyFill="1" applyAlignment="1">
      <alignment vertical="top" wrapText="1"/>
    </xf>
    <xf numFmtId="0" fontId="122" fillId="64" borderId="0" xfId="0" applyFont="1" applyFill="1" applyAlignment="1">
      <alignment horizontal="left" vertical="top"/>
    </xf>
    <xf numFmtId="0" fontId="123" fillId="64" borderId="0" xfId="0" applyFont="1" applyFill="1" applyAlignment="1">
      <alignment horizontal="left" vertical="top"/>
    </xf>
    <xf numFmtId="0" fontId="90" fillId="61" borderId="0" xfId="0" applyFont="1" applyFill="1" applyAlignment="1">
      <alignment horizontal="left" vertical="top" wrapText="1"/>
    </xf>
    <xf numFmtId="0" fontId="116" fillId="61" borderId="0" xfId="0" applyFont="1" applyFill="1" applyAlignment="1">
      <alignment horizontal="left" vertical="top" wrapText="1"/>
    </xf>
    <xf numFmtId="0" fontId="21" fillId="0" borderId="0" xfId="0" quotePrefix="1" applyFont="1" applyAlignment="1">
      <alignment vertical="top" wrapText="1"/>
    </xf>
    <xf numFmtId="0" fontId="124" fillId="64" borderId="0" xfId="0" applyFont="1" applyFill="1" applyAlignment="1">
      <alignment horizontal="left" vertical="top" wrapText="1"/>
    </xf>
    <xf numFmtId="0" fontId="117" fillId="61" borderId="0" xfId="13043" applyFont="1" applyFill="1" applyAlignment="1">
      <alignment vertical="center" wrapText="1"/>
    </xf>
    <xf numFmtId="0" fontId="117" fillId="61" borderId="0" xfId="13043" applyFont="1" applyFill="1" applyAlignment="1">
      <alignment horizontal="left" vertical="center" wrapText="1"/>
    </xf>
    <xf numFmtId="0" fontId="116" fillId="61" borderId="0" xfId="13043" applyFont="1" applyFill="1" applyAlignment="1">
      <alignment vertical="center" wrapText="1"/>
    </xf>
    <xf numFmtId="0" fontId="90" fillId="61" borderId="0" xfId="13043" applyFont="1" applyFill="1" applyAlignment="1">
      <alignment horizontal="left" vertical="top" wrapText="1"/>
    </xf>
    <xf numFmtId="0" fontId="116" fillId="61" borderId="0" xfId="13043" applyFont="1" applyFill="1" applyAlignment="1">
      <alignment horizontal="left" vertical="center" wrapText="1"/>
    </xf>
    <xf numFmtId="4" fontId="4" fillId="0" borderId="0" xfId="0" applyNumberFormat="1" applyFont="1"/>
    <xf numFmtId="0" fontId="6" fillId="0" borderId="0" xfId="0" applyFont="1"/>
    <xf numFmtId="0" fontId="136" fillId="62" borderId="31" xfId="0" applyFont="1" applyFill="1" applyBorder="1" applyAlignment="1">
      <alignment horizontal="center" vertical="center" wrapText="1"/>
    </xf>
    <xf numFmtId="0" fontId="136" fillId="62" borderId="34" xfId="0" applyFont="1" applyFill="1" applyBorder="1" applyAlignment="1">
      <alignment horizontal="center" vertical="center" wrapText="1"/>
    </xf>
    <xf numFmtId="4" fontId="136" fillId="62" borderId="32" xfId="0" applyNumberFormat="1" applyFont="1" applyFill="1" applyBorder="1" applyAlignment="1">
      <alignment horizontal="center" wrapText="1"/>
    </xf>
    <xf numFmtId="4" fontId="136" fillId="62" borderId="33" xfId="0" applyNumberFormat="1" applyFont="1" applyFill="1" applyBorder="1" applyAlignment="1">
      <alignment horizontal="center" wrapText="1"/>
    </xf>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xfId="33003" builtinId="5"/>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8">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s>
  <tableStyles count="0" defaultTableStyle="TableStyleMedium2" defaultPivotStyle="PivotStyleLight16"/>
  <colors>
    <mruColors>
      <color rgb="FF0051FF"/>
      <color rgb="FFF2F2F2"/>
      <color rgb="FFD1F2FF"/>
      <color rgb="FFA1D0F9"/>
      <color rgb="FFF6E5DD"/>
      <color rgb="FFF0F4F7"/>
      <color rgb="FFF24E49"/>
      <color rgb="FF1C355E"/>
      <color rgb="FF466BB4"/>
      <color rgb="FFAE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xdr:row>
      <xdr:rowOff>248444</xdr:rowOff>
    </xdr:from>
    <xdr:to>
      <xdr:col>16384</xdr:col>
      <xdr:colOff>430143</xdr:colOff>
      <xdr:row>10</xdr:row>
      <xdr:rowOff>229394</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537906" y="2296319"/>
          <a:ext cx="827057"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829589</xdr:colOff>
      <xdr:row>1</xdr:row>
      <xdr:rowOff>438150</xdr:rowOff>
    </xdr:to>
    <xdr:pic>
      <xdr:nvPicPr>
        <xdr:cNvPr id="3" name="Picture 2">
          <a:extLst>
            <a:ext uri="{FF2B5EF4-FFF2-40B4-BE49-F238E27FC236}">
              <a16:creationId xmlns:a16="http://schemas.microsoft.com/office/drawing/2014/main" id="{383A34E0-12F3-425E-92EF-208F40DE270C}"/>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4668500" y="247650"/>
          <a:ext cx="1885950" cy="666750"/>
        </a:xfrm>
        <a:prstGeom prst="rect">
          <a:avLst/>
        </a:prstGeom>
      </xdr:spPr>
    </xdr:pic>
    <xdr:clientData/>
  </xdr:twoCellAnchor>
</xdr:wsDr>
</file>

<file path=xl/theme/theme1.xml><?xml version="1.0" encoding="utf-8"?>
<a:theme xmlns:a="http://schemas.openxmlformats.org/drawingml/2006/main" name="Office Theme">
  <a:themeElements>
    <a:clrScheme name="NEXUS">
      <a:dk1>
        <a:srgbClr val="333333"/>
      </a:dk1>
      <a:lt1>
        <a:sysClr val="window" lastClr="FFFFFF"/>
      </a:lt1>
      <a:dk2>
        <a:srgbClr val="1F497D"/>
      </a:dk2>
      <a:lt2>
        <a:srgbClr val="EEECE1"/>
      </a:lt2>
      <a:accent1>
        <a:srgbClr val="0051FF"/>
      </a:accent1>
      <a:accent2>
        <a:srgbClr val="F24E49"/>
      </a:accent2>
      <a:accent3>
        <a:srgbClr val="1C355E"/>
      </a:accent3>
      <a:accent4>
        <a:srgbClr val="D1F2FF"/>
      </a:accent4>
      <a:accent5>
        <a:srgbClr val="A1D0F9"/>
      </a:accent5>
      <a:accent6>
        <a:srgbClr val="EECBBC"/>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P52"/>
  <sheetViews>
    <sheetView showGridLines="0" tabSelected="1" zoomScale="54" zoomScaleNormal="115" workbookViewId="0">
      <selection activeCell="D8" sqref="D8"/>
    </sheetView>
  </sheetViews>
  <sheetFormatPr defaultColWidth="0" defaultRowHeight="16.75" zeroHeight="1"/>
  <cols>
    <col min="1" max="1" width="6.53515625" style="120" customWidth="1"/>
    <col min="2" max="2" width="4" style="120" customWidth="1"/>
    <col min="3" max="3" width="56" style="121" customWidth="1"/>
    <col min="4" max="4" width="31.15234375" style="121" customWidth="1"/>
    <col min="5" max="5" width="1.53515625" style="121" customWidth="1"/>
    <col min="6" max="6" width="4.15234375" style="121" customWidth="1"/>
    <col min="7" max="7" width="3.15234375" style="121" customWidth="1"/>
    <col min="8" max="8" width="48.84375" style="121" customWidth="1"/>
    <col min="9" max="9" width="18.4609375" style="121" customWidth="1"/>
    <col min="10" max="10" width="4" style="121" customWidth="1"/>
    <col min="11" max="11" width="41.84375" style="121" customWidth="1"/>
    <col min="12" max="13" width="15.4609375" style="120" customWidth="1"/>
    <col min="14" max="14" width="4.4609375" style="120" customWidth="1"/>
    <col min="15" max="16" width="4.4609375" style="120" hidden="1" customWidth="1"/>
    <col min="17" max="17" width="25.53515625" style="120" hidden="1" customWidth="1"/>
    <col min="18" max="18" width="16.15234375" style="120" hidden="1" customWidth="1"/>
    <col min="19" max="19" width="4.4609375" style="120" hidden="1" customWidth="1"/>
    <col min="20" max="20" width="42.15234375" style="120" hidden="1" customWidth="1"/>
    <col min="21" max="21" width="13.84375" style="122" hidden="1" customWidth="1"/>
    <col min="22" max="22" width="14.84375" style="123" hidden="1" customWidth="1"/>
    <col min="23" max="23" width="16" style="120" hidden="1" customWidth="1"/>
    <col min="24" max="406" width="4.4609375" style="120" hidden="1" customWidth="1"/>
    <col min="407" max="16384" width="4.4609375" style="124" hidden="1"/>
  </cols>
  <sheetData>
    <row r="1" spans="1:406" s="25" customFormat="1" ht="37.5" customHeight="1">
      <c r="B1" s="26"/>
      <c r="C1" s="27" t="s">
        <v>56</v>
      </c>
      <c r="D1" s="28"/>
      <c r="E1" s="28"/>
      <c r="F1" s="28"/>
      <c r="G1" s="28"/>
      <c r="H1" s="28"/>
      <c r="I1" s="28"/>
      <c r="J1" s="28"/>
      <c r="K1" s="28"/>
      <c r="U1" s="126" t="s">
        <v>57</v>
      </c>
      <c r="V1" s="30"/>
    </row>
    <row r="2" spans="1:406" s="25" customFormat="1" ht="37.5" customHeight="1">
      <c r="C2" s="31" t="s">
        <v>62</v>
      </c>
      <c r="D2" s="28"/>
      <c r="E2" s="28"/>
      <c r="F2" s="28"/>
      <c r="G2" s="28"/>
      <c r="H2" s="28"/>
      <c r="I2" s="28"/>
      <c r="J2" s="28"/>
      <c r="K2" s="32" t="s">
        <v>0</v>
      </c>
      <c r="U2" s="126" t="s">
        <v>60</v>
      </c>
      <c r="V2" s="30"/>
    </row>
    <row r="3" spans="1:406" s="25" customFormat="1" ht="19.5" customHeight="1">
      <c r="C3" s="33"/>
      <c r="D3" s="28"/>
      <c r="E3" s="28"/>
      <c r="F3" s="28"/>
      <c r="G3" s="28"/>
      <c r="H3" s="28"/>
      <c r="I3" s="28"/>
      <c r="J3" s="28"/>
      <c r="K3" s="28"/>
      <c r="Q3" s="46" t="s">
        <v>7</v>
      </c>
      <c r="R3" s="56"/>
      <c r="S3" s="56"/>
      <c r="T3" s="57"/>
      <c r="U3" s="126" t="s">
        <v>59</v>
      </c>
      <c r="V3" s="30"/>
    </row>
    <row r="4" spans="1:406" s="38" customFormat="1" ht="13.5" customHeight="1">
      <c r="A4" s="25"/>
      <c r="B4" s="34"/>
      <c r="C4" s="35"/>
      <c r="D4" s="36"/>
      <c r="E4" s="36"/>
      <c r="F4" s="36"/>
      <c r="G4" s="28"/>
      <c r="H4" s="37"/>
      <c r="I4" s="28"/>
      <c r="J4" s="28"/>
      <c r="K4" s="37"/>
      <c r="L4" s="25"/>
      <c r="M4" s="25"/>
      <c r="N4" s="25"/>
      <c r="O4" s="25"/>
      <c r="P4" s="25"/>
      <c r="Q4" s="46"/>
      <c r="R4" s="56"/>
      <c r="S4" s="56"/>
      <c r="T4" s="57"/>
      <c r="U4" s="29"/>
      <c r="V4" s="30"/>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row>
    <row r="5" spans="1:406" s="38" customFormat="1" ht="30" customHeight="1">
      <c r="A5" s="25"/>
      <c r="B5" s="34"/>
      <c r="C5" s="39" t="s">
        <v>1</v>
      </c>
      <c r="D5" s="40"/>
      <c r="E5" s="36"/>
      <c r="F5" s="36"/>
      <c r="G5" s="41"/>
      <c r="H5" s="42" t="s">
        <v>2</v>
      </c>
      <c r="I5" s="41"/>
      <c r="J5" s="41"/>
      <c r="K5" s="42" t="s">
        <v>3</v>
      </c>
      <c r="L5" s="25"/>
      <c r="M5" s="25"/>
      <c r="N5" s="25"/>
      <c r="O5" s="25"/>
      <c r="P5" s="25"/>
      <c r="Q5" s="64" t="s">
        <v>44</v>
      </c>
      <c r="R5" s="65">
        <v>5000000</v>
      </c>
      <c r="S5" s="56"/>
      <c r="T5" s="57"/>
      <c r="U5" s="29"/>
      <c r="V5" s="30"/>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row>
    <row r="6" spans="1:406" s="38" customFormat="1" ht="30" customHeight="1" thickBot="1">
      <c r="A6" s="25"/>
      <c r="B6" s="34"/>
      <c r="C6" s="135" t="s">
        <v>4</v>
      </c>
      <c r="D6" s="136"/>
      <c r="E6" s="43"/>
      <c r="F6" s="43"/>
      <c r="G6" s="44"/>
      <c r="H6" s="44"/>
      <c r="I6" s="44"/>
      <c r="J6" s="44"/>
      <c r="K6" s="44"/>
      <c r="L6" s="45" t="s">
        <v>5</v>
      </c>
      <c r="M6" s="45" t="s">
        <v>6</v>
      </c>
      <c r="N6" s="25"/>
      <c r="O6" s="25"/>
      <c r="P6" s="25"/>
      <c r="Q6" s="74" t="s">
        <v>15</v>
      </c>
      <c r="R6" s="65">
        <v>5000000</v>
      </c>
      <c r="S6" s="73"/>
      <c r="T6" s="57"/>
      <c r="U6" s="47" t="s">
        <v>45</v>
      </c>
      <c r="V6" s="30"/>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row>
    <row r="7" spans="1:406" s="38" customFormat="1" ht="30" customHeight="1" thickBot="1">
      <c r="A7" s="25"/>
      <c r="B7" s="34"/>
      <c r="C7" s="48" t="s">
        <v>8</v>
      </c>
      <c r="D7" s="18"/>
      <c r="E7" s="49"/>
      <c r="F7" s="50"/>
      <c r="G7" s="44"/>
      <c r="H7" s="51" t="s">
        <v>9</v>
      </c>
      <c r="I7" s="52">
        <f>IF($D$9&gt;(R14-1),0,MIN($D$10*V8,R7))</f>
        <v>0</v>
      </c>
      <c r="J7" s="53"/>
      <c r="K7" s="51" t="s">
        <v>10</v>
      </c>
      <c r="L7" s="54">
        <f>M7/52</f>
        <v>0</v>
      </c>
      <c r="M7" s="55">
        <f>IF($D$9=0,0,(VLOOKUP($D$9,'D&amp;TPD-Rates'!$B$11:$F$65,2)*I7/1000))</f>
        <v>0</v>
      </c>
      <c r="N7" s="56"/>
      <c r="O7" s="56"/>
      <c r="P7" s="56"/>
      <c r="Q7" s="74" t="s">
        <v>19</v>
      </c>
      <c r="R7" s="78">
        <v>5000000</v>
      </c>
      <c r="S7" s="77"/>
      <c r="T7" s="57"/>
      <c r="U7" s="59" t="s">
        <v>14</v>
      </c>
      <c r="V7" s="59" t="s">
        <v>46</v>
      </c>
      <c r="W7" s="59" t="s">
        <v>50</v>
      </c>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row>
    <row r="8" spans="1:406" s="38" customFormat="1" ht="30" customHeight="1" thickBot="1">
      <c r="A8" s="25"/>
      <c r="B8" s="34"/>
      <c r="C8" s="48" t="s">
        <v>11</v>
      </c>
      <c r="D8" s="18"/>
      <c r="E8" s="49"/>
      <c r="F8" s="50"/>
      <c r="G8" s="44"/>
      <c r="H8" s="60" t="s">
        <v>12</v>
      </c>
      <c r="I8" s="61">
        <f>IF(D11="Less than 15", 0, IF($D$9&gt;(R15-1),0,MIN($D$10*IF(D9&lt;55, V8, VLOOKUP(D9,U9:V18, 2, FALSE)),R7)))</f>
        <v>0</v>
      </c>
      <c r="J8" s="53"/>
      <c r="K8" s="60" t="s">
        <v>13</v>
      </c>
      <c r="L8" s="62">
        <f>M8/52</f>
        <v>0</v>
      </c>
      <c r="M8" s="63">
        <f>IF($D$9=0,0,(VLOOKUP($D$9,'D&amp;TPD-Rates'!$B$11:$F$65,4)*I8/1000))</f>
        <v>0</v>
      </c>
      <c r="N8" s="56"/>
      <c r="O8" s="56"/>
      <c r="P8" s="56"/>
      <c r="Q8" s="74" t="s">
        <v>23</v>
      </c>
      <c r="R8" s="81">
        <f>ROUND(MIN(R5,IF($D$9&gt;(R14-1),0,(V8*$D$10)))-I7,0)</f>
        <v>0</v>
      </c>
      <c r="S8" s="77"/>
      <c r="T8" s="82" t="str">
        <f>IF(R8&gt;0,CONCATENATE(" You may be eligible to apply for extra Standard Death cover of $",R8,T10,".")," ")</f>
        <v xml:space="preserve"> </v>
      </c>
      <c r="U8" s="58" t="s">
        <v>55</v>
      </c>
      <c r="V8" s="59">
        <v>5</v>
      </c>
      <c r="W8" s="125">
        <v>0.1</v>
      </c>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row>
    <row r="9" spans="1:406" s="38" customFormat="1" ht="30" customHeight="1" thickBot="1">
      <c r="A9" s="25"/>
      <c r="B9" s="34"/>
      <c r="C9" s="48" t="s">
        <v>14</v>
      </c>
      <c r="D9" s="66">
        <f>ROUNDDOWN(SUM(D7-D8)/365.24,0)</f>
        <v>0</v>
      </c>
      <c r="E9" s="67"/>
      <c r="F9" s="68"/>
      <c r="G9" s="44"/>
      <c r="H9" s="139" t="str">
        <f>IF(OR(I7&gt;1250000,I8&gt;1250000),"Your calculated Standard cover will be subject to the Automatic Acceptance Limit (AAL) of $1,250,000. Should you wish to apply for Standard cover above the AAL, please complete the 'Personal health summary' form, available on your employer microsite.","")</f>
        <v/>
      </c>
      <c r="I9" s="139"/>
      <c r="J9" s="53"/>
      <c r="K9" s="70" t="s">
        <v>18</v>
      </c>
      <c r="L9" s="71">
        <f>M9/52</f>
        <v>0</v>
      </c>
      <c r="M9" s="72">
        <f>M8+M7</f>
        <v>0</v>
      </c>
      <c r="N9" s="73"/>
      <c r="O9" s="73"/>
      <c r="P9" s="73"/>
      <c r="Q9" s="74" t="s">
        <v>25</v>
      </c>
      <c r="R9" s="78">
        <f>ROUND(MIN(IF($D$9&gt;(R15-1),0,(IF(D9&lt;55, 5, VLOOKUP(D9,U9:V18, 2, FALSE))*$D$10)),R6),0)</f>
        <v>0</v>
      </c>
      <c r="S9" s="85"/>
      <c r="T9" s="86"/>
      <c r="U9" s="58">
        <v>55</v>
      </c>
      <c r="V9" s="59">
        <f>$V$8-($V$8*$W$8*(U9-54))</f>
        <v>4.5</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row>
    <row r="10" spans="1:406" s="38" customFormat="1" ht="30" customHeight="1" thickBot="1">
      <c r="A10" s="25"/>
      <c r="B10" s="34"/>
      <c r="C10" s="48" t="s">
        <v>21</v>
      </c>
      <c r="D10" s="19"/>
      <c r="E10" s="49"/>
      <c r="F10" s="68"/>
      <c r="G10" s="44"/>
      <c r="H10" s="139"/>
      <c r="I10" s="139"/>
      <c r="J10" s="53"/>
      <c r="K10" s="25"/>
      <c r="L10" s="25"/>
      <c r="M10" s="25"/>
      <c r="N10" s="132"/>
      <c r="O10" s="77"/>
      <c r="P10" s="77"/>
      <c r="Q10" s="74" t="s">
        <v>28</v>
      </c>
      <c r="R10" s="81">
        <f>ROUND(R9-I8,0)</f>
        <v>0</v>
      </c>
      <c r="S10" s="25"/>
      <c r="T10" s="82" t="str">
        <f>IF(R10&gt;0,CONCATENATE(" and extra Standard TPD cover of $",R10)," ")</f>
        <v xml:space="preserve"> </v>
      </c>
      <c r="U10" s="58">
        <v>56</v>
      </c>
      <c r="V10" s="59">
        <f t="shared" ref="V10:V18" si="0">$V$8-($V$8*$W$8*(U10-54))</f>
        <v>4</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row>
    <row r="11" spans="1:406" s="38" customFormat="1" ht="36.450000000000003" customHeight="1" thickBot="1">
      <c r="A11" s="25"/>
      <c r="B11" s="34"/>
      <c r="C11" s="48" t="s">
        <v>58</v>
      </c>
      <c r="D11" s="19" t="s">
        <v>60</v>
      </c>
      <c r="E11" s="49"/>
      <c r="F11" s="79"/>
      <c r="G11" s="44"/>
      <c r="H11" s="69" t="s">
        <v>17</v>
      </c>
      <c r="I11" s="52">
        <f>IF(D9&gt;(R16-1),0,D15)</f>
        <v>0</v>
      </c>
      <c r="J11" s="80"/>
      <c r="K11" s="69" t="s">
        <v>24</v>
      </c>
      <c r="L11" s="54">
        <f>M11/52</f>
        <v>0</v>
      </c>
      <c r="M11" s="55">
        <f>IF($D$9=0,0,(VLOOKUP($D$9,'D&amp;TPD-Rates'!$B$11:$F$65,2))*I11/1000)</f>
        <v>0</v>
      </c>
      <c r="N11" s="132"/>
      <c r="O11" s="77"/>
      <c r="P11" s="77"/>
      <c r="Q11" s="74"/>
      <c r="R11" s="78"/>
      <c r="S11" s="28"/>
      <c r="T11" s="92"/>
      <c r="U11" s="58">
        <v>57</v>
      </c>
      <c r="V11" s="59">
        <f t="shared" si="0"/>
        <v>3.5</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row>
    <row r="12" spans="1:406" s="38" customFormat="1" ht="33" customHeight="1" thickBot="1">
      <c r="A12" s="25"/>
      <c r="B12" s="34"/>
      <c r="C12" s="140" t="str">
        <f>IF(D11="Less than 15", "*Eligibile Permanent or Fixed Term employees working less than 15 hours per week will receive Standard Death cover only, and may apply for Additional Death &amp; TPD cover, applications are subject to acceptance by the insurer.", "")</f>
        <v/>
      </c>
      <c r="D12" s="140"/>
      <c r="E12" s="36"/>
      <c r="F12" s="34"/>
      <c r="G12" s="83"/>
      <c r="H12" s="75" t="s">
        <v>22</v>
      </c>
      <c r="I12" s="76">
        <f>IF(D9&gt;(R17-1),0,D16)</f>
        <v>0</v>
      </c>
      <c r="J12" s="44"/>
      <c r="K12" s="84" t="s">
        <v>27</v>
      </c>
      <c r="L12" s="62">
        <f>M12/52</f>
        <v>0</v>
      </c>
      <c r="M12" s="63">
        <f>IF($D$9=0,0,(VLOOKUP($D$9,'D&amp;TPD-Rates'!$B$11:$F$65,4))*I12/1000)</f>
        <v>0</v>
      </c>
      <c r="N12" s="85"/>
      <c r="O12" s="85"/>
      <c r="P12" s="85"/>
      <c r="Q12" s="74"/>
      <c r="R12" s="81"/>
      <c r="S12" s="25"/>
      <c r="T12" s="82"/>
      <c r="U12" s="58">
        <v>58</v>
      </c>
      <c r="V12" s="59">
        <f t="shared" si="0"/>
        <v>3</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row>
    <row r="13" spans="1:406" s="38" customFormat="1" ht="30" customHeight="1" thickBot="1">
      <c r="A13" s="25"/>
      <c r="B13" s="34"/>
      <c r="C13" s="140"/>
      <c r="D13" s="140"/>
      <c r="E13" s="68"/>
      <c r="F13" s="34"/>
      <c r="G13" s="44"/>
      <c r="H13" s="51" t="s">
        <v>26</v>
      </c>
      <c r="I13" s="87">
        <f>I7+I11</f>
        <v>0</v>
      </c>
      <c r="J13" s="44"/>
      <c r="K13" s="88" t="s">
        <v>30</v>
      </c>
      <c r="L13" s="89">
        <f>M13/52</f>
        <v>0</v>
      </c>
      <c r="M13" s="90">
        <f>M12+M11</f>
        <v>0</v>
      </c>
      <c r="N13" s="25"/>
      <c r="O13" s="25"/>
      <c r="P13" s="25"/>
      <c r="Q13" s="25"/>
      <c r="R13" s="25"/>
      <c r="S13" s="25"/>
      <c r="T13" s="28" t="str">
        <f>IF(OR(R7&gt;0,R12&gt;0),"Evidence of good health may be required. Your employer will continue to pay for the accepted Standard cover over the AAL, enter these amount into Additional cover to calculate the total premiums."," ")</f>
        <v>Evidence of good health may be required. Your employer will continue to pay for the accepted Standard cover over the AAL, enter these amount into Additional cover to calculate the total premiums.</v>
      </c>
      <c r="U13" s="58">
        <v>59</v>
      </c>
      <c r="V13" s="59">
        <f t="shared" si="0"/>
        <v>2.5</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row>
    <row r="14" spans="1:406" s="38" customFormat="1" ht="30" customHeight="1" thickBot="1">
      <c r="A14" s="25"/>
      <c r="B14" s="34"/>
      <c r="C14" s="140" t="s">
        <v>48</v>
      </c>
      <c r="D14" s="140"/>
      <c r="E14" s="36"/>
      <c r="F14" s="68"/>
      <c r="G14" s="44"/>
      <c r="H14" s="70" t="s">
        <v>29</v>
      </c>
      <c r="I14" s="91">
        <f>I8+I12</f>
        <v>0</v>
      </c>
      <c r="J14" s="53"/>
      <c r="K14" s="25"/>
      <c r="L14" s="25"/>
      <c r="M14" s="25"/>
      <c r="N14" s="28"/>
      <c r="O14" s="28"/>
      <c r="P14" s="28"/>
      <c r="Q14" s="59" t="s">
        <v>51</v>
      </c>
      <c r="R14" s="58">
        <v>64</v>
      </c>
      <c r="S14" s="25"/>
      <c r="T14" s="25"/>
      <c r="U14" s="58">
        <v>60</v>
      </c>
      <c r="V14" s="59">
        <f t="shared" si="0"/>
        <v>2</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row>
    <row r="15" spans="1:406" s="38" customFormat="1" ht="30" customHeight="1" thickBot="1">
      <c r="A15" s="25"/>
      <c r="B15" s="34"/>
      <c r="C15" s="93" t="s">
        <v>17</v>
      </c>
      <c r="D15" s="20"/>
      <c r="E15" s="94"/>
      <c r="F15" s="95"/>
      <c r="G15" s="83"/>
      <c r="H15" s="96"/>
      <c r="I15" s="96"/>
      <c r="J15" s="96"/>
      <c r="K15" s="60" t="s">
        <v>32</v>
      </c>
      <c r="L15" s="62">
        <f>M15/52</f>
        <v>0</v>
      </c>
      <c r="M15" s="97">
        <f>M7+M11</f>
        <v>0</v>
      </c>
      <c r="N15" s="25"/>
      <c r="O15" s="25"/>
      <c r="P15" s="25"/>
      <c r="Q15" s="59" t="s">
        <v>52</v>
      </c>
      <c r="R15" s="58">
        <v>65</v>
      </c>
      <c r="S15" s="25"/>
      <c r="T15" s="25"/>
      <c r="U15" s="58">
        <v>61</v>
      </c>
      <c r="V15" s="59">
        <f t="shared" si="0"/>
        <v>1.5</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row>
    <row r="16" spans="1:406" s="38" customFormat="1" ht="30" customHeight="1" thickBot="1">
      <c r="A16" s="25"/>
      <c r="B16" s="34"/>
      <c r="C16" s="93" t="s">
        <v>22</v>
      </c>
      <c r="D16" s="20"/>
      <c r="E16" s="94"/>
      <c r="F16" s="95"/>
      <c r="G16" s="83"/>
      <c r="H16" s="51" t="s">
        <v>47</v>
      </c>
      <c r="I16" s="98">
        <f>L17</f>
        <v>0</v>
      </c>
      <c r="J16" s="99"/>
      <c r="K16" s="51" t="s">
        <v>33</v>
      </c>
      <c r="L16" s="54">
        <f>M16/52</f>
        <v>0</v>
      </c>
      <c r="M16" s="87">
        <f>M8+M12</f>
        <v>0</v>
      </c>
      <c r="N16" s="25"/>
      <c r="O16" s="25"/>
      <c r="P16" s="25"/>
      <c r="Q16" s="59" t="s">
        <v>53</v>
      </c>
      <c r="R16" s="58">
        <v>65</v>
      </c>
      <c r="S16" s="25"/>
      <c r="T16" s="25"/>
      <c r="U16" s="58">
        <v>62</v>
      </c>
      <c r="V16" s="59">
        <f t="shared" si="0"/>
        <v>1</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row>
    <row r="17" spans="1:406" s="38" customFormat="1" ht="30" customHeight="1" thickBot="1">
      <c r="A17" s="25"/>
      <c r="B17" s="95"/>
      <c r="C17" s="68"/>
      <c r="D17" s="68"/>
      <c r="E17" s="68"/>
      <c r="F17" s="34"/>
      <c r="G17" s="96"/>
      <c r="H17" s="70" t="s">
        <v>31</v>
      </c>
      <c r="I17" s="91">
        <f>M17</f>
        <v>0</v>
      </c>
      <c r="J17" s="99"/>
      <c r="K17" s="70" t="s">
        <v>49</v>
      </c>
      <c r="L17" s="71">
        <f>M17/52</f>
        <v>0</v>
      </c>
      <c r="M17" s="91">
        <f>M15+M16</f>
        <v>0</v>
      </c>
      <c r="N17" s="25"/>
      <c r="O17" s="25"/>
      <c r="P17" s="25"/>
      <c r="Q17" s="59" t="s">
        <v>54</v>
      </c>
      <c r="R17" s="58">
        <v>65</v>
      </c>
      <c r="S17" s="25"/>
      <c r="T17" s="25"/>
      <c r="U17" s="58">
        <v>63</v>
      </c>
      <c r="V17" s="59">
        <f t="shared" si="0"/>
        <v>0.5</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row>
    <row r="18" spans="1:406" s="38" customFormat="1" ht="30" customHeight="1">
      <c r="A18" s="25"/>
      <c r="B18" s="34"/>
      <c r="C18" s="68"/>
      <c r="D18" s="68"/>
      <c r="E18" s="68"/>
      <c r="F18" s="34"/>
      <c r="G18" s="53"/>
      <c r="H18" s="44"/>
      <c r="I18" s="44"/>
      <c r="J18" s="99"/>
      <c r="K18" s="25"/>
      <c r="L18" s="25"/>
      <c r="M18" s="25"/>
      <c r="N18" s="101"/>
      <c r="O18" s="101"/>
      <c r="P18" s="101"/>
      <c r="Q18" s="25"/>
      <c r="R18" s="25"/>
      <c r="S18" s="25"/>
      <c r="T18" s="100"/>
      <c r="U18" s="58">
        <v>64</v>
      </c>
      <c r="V18" s="59">
        <f t="shared" si="0"/>
        <v>0</v>
      </c>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row>
    <row r="19" spans="1:406" s="38" customFormat="1" ht="39.450000000000003" customHeight="1">
      <c r="A19" s="25"/>
      <c r="B19" s="25"/>
      <c r="C19" s="28"/>
      <c r="D19" s="28"/>
      <c r="E19" s="28"/>
      <c r="F19" s="28"/>
      <c r="G19" s="96"/>
      <c r="H19" s="137" t="s">
        <v>67</v>
      </c>
      <c r="I19" s="138"/>
      <c r="J19" s="99"/>
      <c r="K19" s="105"/>
      <c r="L19" s="105"/>
      <c r="M19" s="25"/>
      <c r="N19" s="103"/>
      <c r="O19" s="103"/>
      <c r="P19" s="103"/>
      <c r="Q19" s="25"/>
      <c r="R19" s="102" t="s">
        <v>19</v>
      </c>
      <c r="S19" s="101"/>
      <c r="T19" s="25"/>
      <c r="U19" s="29"/>
      <c r="V19" s="30"/>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row>
    <row r="20" spans="1:406" s="25" customFormat="1" ht="23.25" customHeight="1">
      <c r="C20" s="28"/>
      <c r="D20" s="28"/>
      <c r="E20" s="28"/>
      <c r="F20" s="28"/>
      <c r="G20" s="96"/>
      <c r="H20" s="133" t="s">
        <v>43</v>
      </c>
      <c r="I20" s="134"/>
      <c r="J20" s="96"/>
      <c r="M20" s="96"/>
      <c r="N20" s="103"/>
      <c r="O20" s="103"/>
      <c r="P20" s="103"/>
      <c r="Q20" s="74" t="s">
        <v>34</v>
      </c>
      <c r="R20" s="65">
        <v>1250000</v>
      </c>
      <c r="S20" s="103"/>
      <c r="U20" s="29"/>
      <c r="V20" s="30"/>
    </row>
    <row r="21" spans="1:406" s="38" customFormat="1" ht="14.15">
      <c r="A21" s="25"/>
      <c r="B21" s="25"/>
      <c r="C21" s="106"/>
      <c r="D21" s="106"/>
      <c r="E21" s="105"/>
      <c r="F21" s="105"/>
      <c r="G21" s="105"/>
      <c r="H21" s="25"/>
      <c r="I21" s="25"/>
      <c r="J21" s="105"/>
      <c r="K21" s="105"/>
      <c r="L21" s="105"/>
      <c r="M21" s="105"/>
      <c r="N21" s="105"/>
      <c r="O21" s="105"/>
      <c r="P21" s="105"/>
      <c r="Q21" s="105"/>
      <c r="R21" s="105"/>
      <c r="S21" s="105"/>
      <c r="T21" s="25"/>
      <c r="U21" s="29"/>
      <c r="V21" s="30"/>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row>
    <row r="22" spans="1:406" s="38" customFormat="1" ht="14.15">
      <c r="A22" s="25"/>
      <c r="B22" s="25"/>
      <c r="C22" s="107" t="s">
        <v>63</v>
      </c>
      <c r="D22" s="106"/>
      <c r="E22" s="106"/>
      <c r="F22" s="106"/>
      <c r="G22" s="104"/>
      <c r="H22" s="104"/>
      <c r="I22" s="104"/>
      <c r="J22" s="104"/>
      <c r="K22" s="105"/>
      <c r="L22" s="105"/>
      <c r="M22" s="105"/>
      <c r="N22" s="105"/>
      <c r="O22" s="105"/>
      <c r="P22" s="105"/>
      <c r="Q22" s="127" t="s">
        <v>65</v>
      </c>
      <c r="R22" s="105" t="s">
        <v>66</v>
      </c>
      <c r="S22" s="105"/>
      <c r="T22" s="25"/>
      <c r="U22" s="29"/>
      <c r="V22" s="30"/>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row>
    <row r="23" spans="1:406" s="112" customFormat="1" ht="141" customHeight="1">
      <c r="A23" s="74"/>
      <c r="B23" s="25"/>
      <c r="C23" s="131" t="s">
        <v>64</v>
      </c>
      <c r="D23" s="131"/>
      <c r="E23" s="131"/>
      <c r="F23" s="131"/>
      <c r="G23" s="131"/>
      <c r="H23" s="131"/>
      <c r="I23" s="131"/>
      <c r="J23" s="108"/>
      <c r="K23" s="108"/>
      <c r="L23" s="108"/>
      <c r="M23" s="109"/>
      <c r="N23" s="74"/>
      <c r="O23" s="74"/>
      <c r="P23" s="74"/>
      <c r="Q23" s="105"/>
      <c r="R23" s="105"/>
      <c r="S23" s="105"/>
      <c r="T23" s="25"/>
      <c r="U23" s="110"/>
      <c r="V23" s="111"/>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c r="MU23" s="74"/>
      <c r="MV23" s="74"/>
      <c r="MW23" s="74"/>
      <c r="MX23" s="74"/>
      <c r="MY23" s="74"/>
      <c r="MZ23" s="74"/>
      <c r="NA23" s="74"/>
      <c r="NB23" s="74"/>
      <c r="NC23" s="74"/>
      <c r="ND23" s="74"/>
      <c r="NE23" s="74"/>
      <c r="NF23" s="74"/>
      <c r="NG23" s="74"/>
      <c r="NH23" s="74"/>
      <c r="NI23" s="74"/>
      <c r="NJ23" s="74"/>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row>
    <row r="24" spans="1:406" s="119" customFormat="1" ht="19.3" customHeight="1">
      <c r="A24" s="114"/>
      <c r="B24" s="114"/>
      <c r="C24" s="128" t="s">
        <v>35</v>
      </c>
      <c r="D24" s="129"/>
      <c r="E24" s="129"/>
      <c r="F24" s="129"/>
      <c r="G24" s="129"/>
      <c r="H24" s="129"/>
      <c r="I24" s="129"/>
      <c r="J24" s="129"/>
      <c r="K24" s="130"/>
      <c r="L24" s="130"/>
      <c r="M24" s="116"/>
      <c r="N24" s="114"/>
      <c r="O24" s="114"/>
      <c r="P24" s="114"/>
      <c r="Q24" s="114"/>
      <c r="R24" s="114"/>
      <c r="S24" s="114"/>
      <c r="T24" s="114"/>
      <c r="U24" s="117"/>
      <c r="V24" s="118"/>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row>
    <row r="25" spans="1:406" s="119" customFormat="1" ht="20.25" customHeight="1">
      <c r="A25" s="114"/>
      <c r="B25" s="74"/>
      <c r="C25" s="144" t="s">
        <v>61</v>
      </c>
      <c r="D25" s="144"/>
      <c r="E25" s="144"/>
      <c r="F25" s="144"/>
      <c r="G25" s="144"/>
      <c r="H25" s="144"/>
      <c r="I25" s="144"/>
      <c r="J25" s="144"/>
      <c r="K25" s="115"/>
      <c r="L25" s="115"/>
      <c r="M25" s="116"/>
      <c r="N25" s="114"/>
      <c r="O25" s="114"/>
      <c r="P25" s="114"/>
      <c r="Q25" s="74"/>
      <c r="R25" s="74"/>
      <c r="S25" s="74"/>
      <c r="T25" s="74"/>
      <c r="U25" s="117"/>
      <c r="V25" s="118"/>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c r="IR25" s="114"/>
      <c r="IS25" s="114"/>
      <c r="IT25" s="114"/>
      <c r="IU25" s="114"/>
      <c r="IV25" s="114"/>
      <c r="IW25" s="114"/>
      <c r="IX25" s="114"/>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4"/>
      <c r="NJ25" s="114"/>
      <c r="NK25" s="114"/>
      <c r="NL25" s="114"/>
      <c r="NM25" s="114"/>
      <c r="NN25" s="114"/>
      <c r="NO25" s="114"/>
      <c r="NP25" s="114"/>
      <c r="NQ25" s="114"/>
      <c r="NR25" s="114"/>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row>
    <row r="26" spans="1:406" s="119" customFormat="1" ht="38.5" customHeight="1">
      <c r="A26" s="114"/>
      <c r="B26" s="74"/>
      <c r="C26" s="143" t="s">
        <v>36</v>
      </c>
      <c r="D26" s="143"/>
      <c r="E26" s="143"/>
      <c r="F26" s="143"/>
      <c r="G26" s="143"/>
      <c r="H26" s="143"/>
      <c r="I26" s="143"/>
      <c r="J26" s="143"/>
      <c r="K26" s="115"/>
      <c r="L26" s="115"/>
      <c r="M26" s="116"/>
      <c r="N26" s="114"/>
      <c r="O26" s="114"/>
      <c r="P26" s="114"/>
      <c r="Q26" s="114"/>
      <c r="R26" s="114"/>
      <c r="S26" s="114"/>
      <c r="T26" s="114"/>
      <c r="U26" s="117"/>
      <c r="V26" s="118"/>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c r="IR26" s="114"/>
      <c r="IS26" s="114"/>
      <c r="IT26" s="114"/>
      <c r="IU26" s="114"/>
      <c r="IV26" s="114"/>
      <c r="IW26" s="114"/>
      <c r="IX26" s="114"/>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4"/>
      <c r="NJ26" s="114"/>
      <c r="NK26" s="114"/>
      <c r="NL26" s="114"/>
      <c r="NM26" s="114"/>
      <c r="NN26" s="114"/>
      <c r="NO26" s="114"/>
      <c r="NP26" s="114"/>
      <c r="NQ26" s="114"/>
      <c r="NR26" s="114"/>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row>
    <row r="27" spans="1:406" s="119" customFormat="1" ht="47.5" customHeight="1">
      <c r="A27" s="114"/>
      <c r="B27" s="114"/>
      <c r="C27" s="143" t="s">
        <v>37</v>
      </c>
      <c r="D27" s="143"/>
      <c r="E27" s="143"/>
      <c r="F27" s="143"/>
      <c r="G27" s="143"/>
      <c r="H27" s="143"/>
      <c r="I27" s="143"/>
      <c r="J27" s="143"/>
      <c r="K27" s="115"/>
      <c r="L27" s="115"/>
      <c r="M27" s="116"/>
      <c r="N27" s="114"/>
      <c r="O27" s="114"/>
      <c r="P27" s="114"/>
      <c r="Q27" s="114"/>
      <c r="R27" s="114"/>
      <c r="S27" s="114"/>
      <c r="T27" s="114"/>
      <c r="U27" s="117"/>
      <c r="V27" s="118"/>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c r="IR27" s="114"/>
      <c r="IS27" s="114"/>
      <c r="IT27" s="114"/>
      <c r="IU27" s="114"/>
      <c r="IV27" s="114"/>
      <c r="IW27" s="114"/>
      <c r="IX27" s="114"/>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4"/>
      <c r="NJ27" s="114"/>
      <c r="NK27" s="114"/>
      <c r="NL27" s="114"/>
      <c r="NM27" s="114"/>
      <c r="NN27" s="114"/>
      <c r="NO27" s="114"/>
      <c r="NP27" s="114"/>
      <c r="NQ27" s="114"/>
      <c r="NR27" s="114"/>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row>
    <row r="28" spans="1:406" s="119" customFormat="1" ht="18" customHeight="1">
      <c r="A28" s="114"/>
      <c r="B28" s="114"/>
      <c r="C28" s="145" t="s">
        <v>38</v>
      </c>
      <c r="D28" s="145"/>
      <c r="E28" s="145"/>
      <c r="F28" s="145"/>
      <c r="G28" s="145"/>
      <c r="H28" s="145"/>
      <c r="I28" s="145"/>
      <c r="J28" s="145"/>
      <c r="K28" s="145"/>
      <c r="L28" s="145"/>
      <c r="M28" s="114"/>
      <c r="N28" s="114"/>
      <c r="O28" s="114"/>
      <c r="P28" s="114"/>
      <c r="Q28" s="114"/>
      <c r="R28" s="114"/>
      <c r="S28" s="114"/>
      <c r="T28" s="114"/>
      <c r="U28" s="117"/>
      <c r="V28" s="118"/>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4"/>
      <c r="IP28" s="114"/>
      <c r="IQ28" s="114"/>
      <c r="IR28" s="114"/>
      <c r="IS28" s="114"/>
      <c r="IT28" s="114"/>
      <c r="IU28" s="114"/>
      <c r="IV28" s="114"/>
      <c r="IW28" s="114"/>
      <c r="IX28" s="114"/>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4"/>
      <c r="NJ28" s="114"/>
      <c r="NK28" s="114"/>
      <c r="NL28" s="114"/>
      <c r="NM28" s="114"/>
      <c r="NN28" s="114"/>
      <c r="NO28" s="114"/>
      <c r="NP28" s="114"/>
      <c r="NQ28" s="114"/>
      <c r="NR28" s="114"/>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row>
    <row r="29" spans="1:406" s="38" customFormat="1" ht="14.5" customHeight="1">
      <c r="A29" s="25"/>
      <c r="B29" s="114"/>
      <c r="C29" s="116"/>
      <c r="D29" s="113"/>
      <c r="E29" s="113"/>
      <c r="F29" s="113"/>
      <c r="G29" s="113"/>
      <c r="H29" s="113"/>
      <c r="I29" s="113"/>
      <c r="J29" s="113"/>
      <c r="K29" s="28"/>
      <c r="L29" s="25"/>
      <c r="M29" s="25"/>
      <c r="N29" s="25"/>
      <c r="O29" s="25"/>
      <c r="P29" s="25"/>
      <c r="Q29" s="114"/>
      <c r="R29" s="114"/>
      <c r="S29" s="114"/>
      <c r="T29" s="114"/>
      <c r="U29" s="29"/>
      <c r="V29" s="30"/>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row>
    <row r="30" spans="1:406" s="38" customFormat="1" ht="45" hidden="1" customHeight="1">
      <c r="A30" s="25"/>
      <c r="B30" s="114"/>
      <c r="C30" s="141"/>
      <c r="D30" s="141"/>
      <c r="E30" s="141"/>
      <c r="F30" s="141"/>
      <c r="G30" s="141"/>
      <c r="H30" s="141"/>
      <c r="I30" s="141"/>
      <c r="J30" s="141"/>
      <c r="K30" s="28"/>
      <c r="L30" s="25"/>
      <c r="M30" s="25"/>
      <c r="N30" s="25"/>
      <c r="O30" s="25"/>
      <c r="P30" s="25"/>
      <c r="Q30" s="25"/>
      <c r="R30" s="25"/>
      <c r="S30" s="25"/>
      <c r="T30" s="25"/>
      <c r="U30" s="29"/>
      <c r="V30" s="30"/>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row>
    <row r="31" spans="1:406" s="38" customFormat="1" ht="14.5" hidden="1" customHeight="1">
      <c r="A31" s="25"/>
      <c r="B31" s="25"/>
      <c r="C31" s="141"/>
      <c r="D31" s="141"/>
      <c r="E31" s="141"/>
      <c r="F31" s="141"/>
      <c r="G31" s="141"/>
      <c r="H31" s="141"/>
      <c r="I31" s="141"/>
      <c r="J31" s="141"/>
      <c r="K31" s="28"/>
      <c r="L31" s="25"/>
      <c r="M31" s="25"/>
      <c r="N31" s="25"/>
      <c r="O31" s="25"/>
      <c r="P31" s="25"/>
      <c r="Q31" s="25"/>
      <c r="R31" s="25"/>
      <c r="S31" s="25"/>
      <c r="T31" s="25"/>
      <c r="U31" s="29"/>
      <c r="V31" s="30"/>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row>
    <row r="32" spans="1:406" s="38" customFormat="1" ht="14.25" hidden="1" customHeight="1">
      <c r="A32" s="25"/>
      <c r="B32" s="25"/>
      <c r="C32" s="142"/>
      <c r="D32" s="142"/>
      <c r="E32" s="142"/>
      <c r="F32" s="142"/>
      <c r="G32" s="142"/>
      <c r="H32" s="142"/>
      <c r="I32" s="142"/>
      <c r="J32" s="142"/>
      <c r="K32" s="28"/>
      <c r="L32" s="25"/>
      <c r="M32" s="25"/>
      <c r="N32" s="25"/>
      <c r="O32" s="25"/>
      <c r="P32" s="25"/>
      <c r="Q32" s="25"/>
      <c r="R32" s="25"/>
      <c r="S32" s="25"/>
      <c r="T32" s="25"/>
      <c r="U32" s="29"/>
      <c r="V32" s="30"/>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row>
    <row r="33" spans="1:406" s="38" customFormat="1" ht="14.15" hidden="1">
      <c r="A33" s="25"/>
      <c r="B33" s="25"/>
      <c r="C33" s="28"/>
      <c r="D33" s="113"/>
      <c r="E33" s="113"/>
      <c r="F33" s="113"/>
      <c r="G33" s="113"/>
      <c r="H33" s="113"/>
      <c r="I33" s="113"/>
      <c r="J33" s="113"/>
      <c r="K33" s="28"/>
      <c r="L33" s="25"/>
      <c r="M33" s="25"/>
      <c r="N33" s="25"/>
      <c r="O33" s="25"/>
      <c r="P33" s="25"/>
      <c r="Q33" s="25"/>
      <c r="R33" s="25"/>
      <c r="S33" s="25"/>
      <c r="T33" s="25"/>
      <c r="U33" s="29"/>
      <c r="V33" s="30"/>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row>
    <row r="34" spans="1:406" s="38" customFormat="1" ht="14.15" hidden="1">
      <c r="A34" s="25"/>
      <c r="B34" s="25"/>
      <c r="C34" s="28"/>
      <c r="D34" s="113"/>
      <c r="E34" s="113"/>
      <c r="F34" s="113"/>
      <c r="G34" s="113"/>
      <c r="H34" s="113"/>
      <c r="I34" s="113"/>
      <c r="J34" s="113"/>
      <c r="K34" s="28"/>
      <c r="L34" s="25"/>
      <c r="M34" s="25"/>
      <c r="N34" s="25"/>
      <c r="O34" s="25"/>
      <c r="P34" s="25"/>
      <c r="Q34" s="25"/>
      <c r="R34" s="25"/>
      <c r="S34" s="25"/>
      <c r="T34" s="25"/>
      <c r="U34" s="29"/>
      <c r="V34" s="30"/>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row>
    <row r="35" spans="1:406" s="38" customFormat="1" ht="14.15" hidden="1">
      <c r="A35" s="25"/>
      <c r="B35" s="25"/>
      <c r="C35" s="28"/>
      <c r="D35" s="113"/>
      <c r="E35" s="113"/>
      <c r="F35" s="113"/>
      <c r="G35" s="113"/>
      <c r="H35" s="113"/>
      <c r="I35" s="113"/>
      <c r="J35" s="113"/>
      <c r="K35" s="28"/>
      <c r="L35" s="25"/>
      <c r="M35" s="25"/>
      <c r="N35" s="25"/>
      <c r="O35" s="25"/>
      <c r="P35" s="25"/>
      <c r="Q35" s="25"/>
      <c r="R35" s="25"/>
      <c r="S35" s="25"/>
      <c r="T35" s="25"/>
      <c r="U35" s="29"/>
      <c r="V35" s="30"/>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row>
    <row r="36" spans="1:406" s="38" customFormat="1" ht="14.15" hidden="1">
      <c r="A36" s="25"/>
      <c r="B36" s="25"/>
      <c r="C36" s="28"/>
      <c r="D36" s="113"/>
      <c r="E36" s="113"/>
      <c r="F36" s="113"/>
      <c r="G36" s="113"/>
      <c r="H36" s="113"/>
      <c r="I36" s="113"/>
      <c r="J36" s="113"/>
      <c r="K36" s="28"/>
      <c r="L36" s="25"/>
      <c r="M36" s="25"/>
      <c r="N36" s="25"/>
      <c r="O36" s="25"/>
      <c r="P36" s="25"/>
      <c r="Q36" s="25"/>
      <c r="R36" s="25"/>
      <c r="S36" s="25"/>
      <c r="T36" s="25"/>
      <c r="U36" s="29"/>
      <c r="V36" s="30"/>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row>
    <row r="37" spans="1:406" s="38" customFormat="1" ht="14.15" hidden="1">
      <c r="A37" s="25"/>
      <c r="B37" s="25"/>
      <c r="C37" s="28"/>
      <c r="D37" s="113"/>
      <c r="E37" s="113"/>
      <c r="F37" s="113"/>
      <c r="G37" s="113"/>
      <c r="H37" s="113"/>
      <c r="I37" s="113"/>
      <c r="J37" s="113"/>
      <c r="K37" s="28"/>
      <c r="L37" s="25"/>
      <c r="M37" s="25"/>
      <c r="N37" s="25"/>
      <c r="O37" s="25"/>
      <c r="P37" s="25"/>
      <c r="Q37" s="25"/>
      <c r="R37" s="25"/>
      <c r="S37" s="25"/>
      <c r="T37" s="25"/>
      <c r="U37" s="29"/>
      <c r="V37" s="30"/>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row>
    <row r="38" spans="1:406" s="38" customFormat="1" ht="14.15" hidden="1">
      <c r="A38" s="25"/>
      <c r="B38" s="25"/>
      <c r="C38" s="28"/>
      <c r="D38" s="113"/>
      <c r="E38" s="113"/>
      <c r="F38" s="113"/>
      <c r="G38" s="113"/>
      <c r="H38" s="113"/>
      <c r="I38" s="113"/>
      <c r="J38" s="113"/>
      <c r="K38" s="28"/>
      <c r="L38" s="25"/>
      <c r="M38" s="25"/>
      <c r="N38" s="25"/>
      <c r="O38" s="25"/>
      <c r="P38" s="25"/>
      <c r="Q38" s="25"/>
      <c r="R38" s="25"/>
      <c r="S38" s="25"/>
      <c r="T38" s="25"/>
      <c r="U38" s="29"/>
      <c r="V38" s="30"/>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row>
    <row r="39" spans="1:406" s="38" customFormat="1" ht="14.15" hidden="1">
      <c r="A39" s="25"/>
      <c r="B39" s="25"/>
      <c r="C39" s="28"/>
      <c r="D39" s="113"/>
      <c r="E39" s="113"/>
      <c r="F39" s="113"/>
      <c r="G39" s="113"/>
      <c r="H39" s="113"/>
      <c r="I39" s="113"/>
      <c r="J39" s="113"/>
      <c r="K39" s="28"/>
      <c r="L39" s="25"/>
      <c r="M39" s="25"/>
      <c r="N39" s="25"/>
      <c r="O39" s="25"/>
      <c r="P39" s="25"/>
      <c r="Q39" s="25"/>
      <c r="R39" s="25"/>
      <c r="S39" s="25"/>
      <c r="T39" s="25"/>
      <c r="U39" s="29"/>
      <c r="V39" s="30"/>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row>
    <row r="40" spans="1:406" s="38" customFormat="1" ht="14.15" hidden="1">
      <c r="A40" s="25"/>
      <c r="B40" s="25"/>
      <c r="C40" s="28"/>
      <c r="D40" s="113"/>
      <c r="E40" s="113"/>
      <c r="F40" s="113"/>
      <c r="G40" s="113"/>
      <c r="H40" s="113"/>
      <c r="I40" s="113"/>
      <c r="J40" s="113"/>
      <c r="K40" s="28"/>
      <c r="L40" s="25"/>
      <c r="M40" s="25"/>
      <c r="N40" s="25"/>
      <c r="O40" s="25"/>
      <c r="P40" s="25"/>
      <c r="Q40" s="25"/>
      <c r="R40" s="25"/>
      <c r="S40" s="25"/>
      <c r="T40" s="25"/>
      <c r="U40" s="29"/>
      <c r="V40" s="30"/>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row>
    <row r="41" spans="1:406" s="38" customFormat="1" ht="14.15" hidden="1">
      <c r="A41" s="25"/>
      <c r="B41" s="25"/>
      <c r="C41" s="28"/>
      <c r="D41" s="113"/>
      <c r="E41" s="113"/>
      <c r="F41" s="113"/>
      <c r="G41" s="113"/>
      <c r="H41" s="113"/>
      <c r="I41" s="113"/>
      <c r="J41" s="113"/>
      <c r="K41" s="28"/>
      <c r="L41" s="25"/>
      <c r="M41" s="25"/>
      <c r="N41" s="25"/>
      <c r="O41" s="25"/>
      <c r="P41" s="25"/>
      <c r="Q41" s="25"/>
      <c r="R41" s="25"/>
      <c r="S41" s="25"/>
      <c r="T41" s="25"/>
      <c r="U41" s="29"/>
      <c r="V41" s="30"/>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row>
    <row r="42" spans="1:406" s="38" customFormat="1" ht="14.15" hidden="1">
      <c r="A42" s="25"/>
      <c r="B42" s="25"/>
      <c r="C42" s="28"/>
      <c r="D42" s="113"/>
      <c r="E42" s="113"/>
      <c r="F42" s="113"/>
      <c r="G42" s="113"/>
      <c r="H42" s="113"/>
      <c r="I42" s="113"/>
      <c r="J42" s="113"/>
      <c r="K42" s="28"/>
      <c r="L42" s="25"/>
      <c r="M42" s="25"/>
      <c r="N42" s="25"/>
      <c r="O42" s="25"/>
      <c r="P42" s="25"/>
      <c r="Q42" s="25"/>
      <c r="R42" s="25"/>
      <c r="S42" s="25"/>
      <c r="T42" s="25"/>
      <c r="U42" s="29"/>
      <c r="V42" s="30"/>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row>
    <row r="43" spans="1:406" s="38" customFormat="1" ht="14.15" hidden="1">
      <c r="A43" s="25"/>
      <c r="B43" s="25"/>
      <c r="C43" s="28"/>
      <c r="D43" s="113"/>
      <c r="E43" s="113"/>
      <c r="F43" s="113"/>
      <c r="G43" s="113"/>
      <c r="H43" s="113"/>
      <c r="I43" s="113"/>
      <c r="J43" s="113"/>
      <c r="K43" s="25"/>
      <c r="L43" s="25"/>
      <c r="M43" s="25"/>
      <c r="N43" s="25"/>
      <c r="O43" s="25"/>
      <c r="P43" s="25"/>
      <c r="Q43" s="25"/>
      <c r="R43" s="25"/>
      <c r="S43" s="25"/>
      <c r="T43" s="25"/>
      <c r="U43" s="29"/>
      <c r="V43" s="30"/>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row>
    <row r="44" spans="1:406" s="38" customFormat="1" ht="14.15" hidden="1">
      <c r="A44" s="25"/>
      <c r="B44" s="25"/>
      <c r="C44" s="28"/>
      <c r="D44" s="28"/>
      <c r="E44" s="28"/>
      <c r="F44" s="28"/>
      <c r="G44" s="28"/>
      <c r="H44" s="28"/>
      <c r="I44" s="28"/>
      <c r="J44" s="28"/>
      <c r="K44" s="28"/>
      <c r="L44" s="25"/>
      <c r="M44" s="25"/>
      <c r="N44" s="25"/>
      <c r="O44" s="25"/>
      <c r="P44" s="25"/>
      <c r="Q44" s="25"/>
      <c r="R44" s="25"/>
      <c r="S44" s="25"/>
      <c r="T44" s="25"/>
      <c r="U44" s="29"/>
      <c r="V44" s="30"/>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row>
    <row r="45" spans="1:406" s="38" customFormat="1" ht="14.15" hidden="1">
      <c r="A45" s="25"/>
      <c r="B45" s="25"/>
      <c r="C45" s="25"/>
      <c r="D45" s="25"/>
      <c r="E45" s="25"/>
      <c r="F45" s="25"/>
      <c r="G45" s="28"/>
      <c r="H45" s="28"/>
      <c r="I45" s="28"/>
      <c r="J45" s="28"/>
      <c r="K45" s="28"/>
      <c r="L45" s="25"/>
      <c r="M45" s="25"/>
      <c r="N45" s="25"/>
      <c r="O45" s="25"/>
      <c r="P45" s="25"/>
      <c r="Q45" s="25"/>
      <c r="R45" s="25"/>
      <c r="S45" s="25"/>
      <c r="T45" s="25"/>
      <c r="U45" s="29"/>
      <c r="V45" s="30"/>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row>
    <row r="46" spans="1:406" s="38" customFormat="1" ht="14.15" hidden="1">
      <c r="A46" s="25"/>
      <c r="B46" s="25"/>
      <c r="C46" s="28"/>
      <c r="D46" s="28"/>
      <c r="E46" s="28"/>
      <c r="F46" s="28"/>
      <c r="G46" s="28"/>
      <c r="H46" s="28"/>
      <c r="I46" s="28"/>
      <c r="J46" s="28"/>
      <c r="K46" s="28"/>
      <c r="L46" s="25"/>
      <c r="M46" s="25"/>
      <c r="N46" s="25"/>
      <c r="O46" s="25"/>
      <c r="P46" s="25"/>
      <c r="Q46" s="25"/>
      <c r="R46" s="25"/>
      <c r="S46" s="25"/>
      <c r="T46" s="25"/>
      <c r="U46" s="29"/>
      <c r="V46" s="30"/>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row>
    <row r="47" spans="1:406" s="38" customFormat="1" ht="14.15" hidden="1">
      <c r="A47" s="25"/>
      <c r="B47" s="25"/>
      <c r="C47" s="28"/>
      <c r="D47" s="28"/>
      <c r="E47" s="28"/>
      <c r="F47" s="28"/>
      <c r="G47" s="28"/>
      <c r="H47" s="28"/>
      <c r="I47" s="28"/>
      <c r="J47" s="28"/>
      <c r="K47" s="28"/>
      <c r="L47" s="25"/>
      <c r="M47" s="25"/>
      <c r="N47" s="25"/>
      <c r="O47" s="25"/>
      <c r="P47" s="25"/>
      <c r="Q47" s="25"/>
      <c r="R47" s="25"/>
      <c r="S47" s="25"/>
      <c r="T47" s="25"/>
      <c r="U47" s="29"/>
      <c r="V47" s="30"/>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row>
    <row r="48" spans="1:406" s="38" customFormat="1" ht="14.15" hidden="1">
      <c r="A48" s="25"/>
      <c r="B48" s="25"/>
      <c r="C48" s="28"/>
      <c r="D48" s="28"/>
      <c r="E48" s="28"/>
      <c r="F48" s="28"/>
      <c r="G48" s="28"/>
      <c r="H48" s="28"/>
      <c r="I48" s="28"/>
      <c r="J48" s="28"/>
      <c r="K48" s="28"/>
      <c r="L48" s="25"/>
      <c r="M48" s="25"/>
      <c r="N48" s="25"/>
      <c r="O48" s="25"/>
      <c r="P48" s="25"/>
      <c r="Q48" s="25"/>
      <c r="R48" s="25"/>
      <c r="S48" s="25"/>
      <c r="T48" s="25"/>
      <c r="U48" s="29"/>
      <c r="V48" s="30"/>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row>
    <row r="49" spans="1:406" s="38" customFormat="1" ht="14.15" hidden="1">
      <c r="A49" s="25"/>
      <c r="B49" s="25"/>
      <c r="C49" s="28"/>
      <c r="D49" s="28"/>
      <c r="E49" s="28"/>
      <c r="F49" s="28"/>
      <c r="G49" s="28"/>
      <c r="H49" s="28"/>
      <c r="I49" s="28"/>
      <c r="J49" s="28"/>
      <c r="K49" s="28"/>
      <c r="L49" s="25"/>
      <c r="M49" s="25"/>
      <c r="N49" s="25"/>
      <c r="O49" s="25"/>
      <c r="P49" s="25"/>
      <c r="Q49" s="25"/>
      <c r="R49" s="25"/>
      <c r="S49" s="25"/>
      <c r="T49" s="25"/>
      <c r="U49" s="29"/>
      <c r="V49" s="30"/>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row>
    <row r="50" spans="1:406" s="38" customFormat="1" ht="14.15" hidden="1">
      <c r="A50" s="25"/>
      <c r="B50" s="25"/>
      <c r="C50" s="28"/>
      <c r="D50" s="28"/>
      <c r="E50" s="28"/>
      <c r="F50" s="28"/>
      <c r="G50" s="28"/>
      <c r="H50" s="28"/>
      <c r="I50" s="28"/>
      <c r="J50" s="28"/>
      <c r="K50" s="28"/>
      <c r="L50" s="25"/>
      <c r="M50" s="25"/>
      <c r="N50" s="25"/>
      <c r="O50" s="25"/>
      <c r="P50" s="25"/>
      <c r="Q50" s="25"/>
      <c r="R50" s="25"/>
      <c r="S50" s="25"/>
      <c r="T50" s="25"/>
      <c r="U50" s="29"/>
      <c r="V50" s="30"/>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row>
    <row r="51" spans="1:406" hidden="1">
      <c r="Q51" s="25"/>
      <c r="R51" s="25"/>
      <c r="S51" s="25"/>
      <c r="T51" s="25"/>
    </row>
    <row r="52" spans="1:406"/>
  </sheetData>
  <sheetProtection algorithmName="SHA-512" hashValue="ZjadfuYwkxPnmEGJZSNWvp1+XnKpGvxfZzrbEletTFwpiSLy2L8J6VdcNZjAv1mYhQKg/2GWlj8I1CmrJvkQpA==" saltValue="OfTugBQ5eTX7ktYmzPWuLg==" spinCount="100000" sheet="1" objects="1" selectLockedCells="1"/>
  <mergeCells count="15">
    <mergeCell ref="C31:J31"/>
    <mergeCell ref="C32:J32"/>
    <mergeCell ref="C27:J27"/>
    <mergeCell ref="C25:J25"/>
    <mergeCell ref="C26:J26"/>
    <mergeCell ref="C28:L28"/>
    <mergeCell ref="C30:J30"/>
    <mergeCell ref="C23:I23"/>
    <mergeCell ref="N10:N11"/>
    <mergeCell ref="H20:I20"/>
    <mergeCell ref="C6:D6"/>
    <mergeCell ref="H19:I19"/>
    <mergeCell ref="H9:I10"/>
    <mergeCell ref="C12:D13"/>
    <mergeCell ref="C14:D14"/>
  </mergeCells>
  <conditionalFormatting sqref="N12 N9:N10">
    <cfRule type="expression" dxfId="7" priority="1">
      <formula>A10="yes"</formula>
    </cfRule>
    <cfRule type="expression" dxfId="6" priority="2" stopIfTrue="1">
      <formula>"d14=""yes"""</formula>
    </cfRule>
  </conditionalFormatting>
  <conditionalFormatting sqref="S6:S7 S9">
    <cfRule type="expression" dxfId="5" priority="15">
      <formula>G10="yes"</formula>
    </cfRule>
    <cfRule type="expression" dxfId="4" priority="16" stopIfTrue="1">
      <formula>"d14=""yes"""</formula>
    </cfRule>
  </conditionalFormatting>
  <conditionalFormatting sqref="P12 P9:P10">
    <cfRule type="expression" dxfId="3" priority="17">
      <formula>#REF!="yes"</formula>
    </cfRule>
    <cfRule type="expression" dxfId="2" priority="18" stopIfTrue="1">
      <formula>"d14=""yes"""</formula>
    </cfRule>
  </conditionalFormatting>
  <conditionalFormatting sqref="O12 O9:O10">
    <cfRule type="expression" dxfId="1" priority="19">
      <formula>#REF!="yes"</formula>
    </cfRule>
    <cfRule type="expression" dxfId="0" priority="20" stopIfTrue="1">
      <formula>"d14=""yes"""</formula>
    </cfRule>
  </conditionalFormatting>
  <dataValidations count="1">
    <dataValidation type="list" allowBlank="1" showInputMessage="1" showErrorMessage="1" sqref="D11" xr:uid="{919A29CB-9A49-4434-B51C-E91651C12BF8}">
      <formula1>$U$2:$U$3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2"/>
  <sheetViews>
    <sheetView topLeftCell="A7" workbookViewId="0">
      <selection activeCell="A44" sqref="A44:XFD44"/>
    </sheetView>
  </sheetViews>
  <sheetFormatPr defaultColWidth="12.84375" defaultRowHeight="13.3"/>
  <cols>
    <col min="1" max="1" width="3.15234375" style="6" customWidth="1"/>
    <col min="2" max="2" width="8.15234375" style="6" customWidth="1"/>
    <col min="3" max="6" width="10" style="1" customWidth="1"/>
    <col min="7" max="16384" width="12.84375" style="7"/>
  </cols>
  <sheetData>
    <row r="1" spans="1:6">
      <c r="A1" s="9"/>
      <c r="B1" s="5"/>
      <c r="D1" s="2"/>
    </row>
    <row r="2" spans="1:6">
      <c r="B2" s="5"/>
      <c r="E2" s="146"/>
      <c r="F2" s="147"/>
    </row>
    <row r="3" spans="1:6">
      <c r="B3" s="6" t="s">
        <v>42</v>
      </c>
    </row>
    <row r="4" spans="1:6">
      <c r="C4" s="6"/>
      <c r="D4" s="6"/>
      <c r="E4" s="6"/>
      <c r="F4" s="6"/>
    </row>
    <row r="5" spans="1:6" ht="16.5" customHeight="1">
      <c r="D5" s="3"/>
      <c r="E5" s="3"/>
      <c r="F5" s="3"/>
    </row>
    <row r="6" spans="1:6">
      <c r="D6" s="3"/>
      <c r="E6" s="3"/>
      <c r="F6" s="3"/>
    </row>
    <row r="7" spans="1:6">
      <c r="D7" s="3"/>
      <c r="E7" s="3"/>
      <c r="F7" s="3"/>
    </row>
    <row r="8" spans="1:6">
      <c r="B8" s="5"/>
      <c r="D8" s="3"/>
      <c r="E8" s="3"/>
      <c r="F8" s="3"/>
    </row>
    <row r="9" spans="1:6" ht="15.75" customHeight="1">
      <c r="B9" s="148" t="s">
        <v>39</v>
      </c>
      <c r="C9" s="150" t="s">
        <v>40</v>
      </c>
      <c r="D9" s="150"/>
      <c r="E9" s="150" t="s">
        <v>41</v>
      </c>
      <c r="F9" s="151"/>
    </row>
    <row r="10" spans="1:6">
      <c r="B10" s="149"/>
      <c r="C10" s="21" t="s">
        <v>16</v>
      </c>
      <c r="D10" s="21" t="s">
        <v>20</v>
      </c>
      <c r="E10" s="21" t="s">
        <v>16</v>
      </c>
      <c r="F10" s="22" t="s">
        <v>20</v>
      </c>
    </row>
    <row r="11" spans="1:6" ht="14.6">
      <c r="A11" s="7"/>
      <c r="B11" s="14">
        <v>15</v>
      </c>
      <c r="C11" s="15">
        <v>0.3</v>
      </c>
      <c r="D11" s="15">
        <v>0.3</v>
      </c>
      <c r="E11" s="15">
        <v>0.01</v>
      </c>
      <c r="F11" s="15">
        <v>0.01</v>
      </c>
    </row>
    <row r="12" spans="1:6" ht="14.6">
      <c r="A12" s="7"/>
      <c r="B12" s="16">
        <v>16</v>
      </c>
      <c r="C12" s="15">
        <v>0.3</v>
      </c>
      <c r="D12" s="15">
        <v>0.3</v>
      </c>
      <c r="E12" s="15">
        <v>0.01</v>
      </c>
      <c r="F12" s="15">
        <v>0.01</v>
      </c>
    </row>
    <row r="13" spans="1:6" ht="14.6">
      <c r="A13" s="7"/>
      <c r="B13" s="16">
        <v>17</v>
      </c>
      <c r="C13" s="15">
        <v>0.34</v>
      </c>
      <c r="D13" s="15">
        <v>0.34</v>
      </c>
      <c r="E13" s="15">
        <v>0.01</v>
      </c>
      <c r="F13" s="15">
        <v>0.01</v>
      </c>
    </row>
    <row r="14" spans="1:6" ht="14.6">
      <c r="A14" s="7"/>
      <c r="B14" s="16">
        <v>18</v>
      </c>
      <c r="C14" s="15">
        <v>0.36</v>
      </c>
      <c r="D14" s="15">
        <v>0.36</v>
      </c>
      <c r="E14" s="15">
        <v>0.01</v>
      </c>
      <c r="F14" s="15">
        <v>0.01</v>
      </c>
    </row>
    <row r="15" spans="1:6" ht="14.6">
      <c r="A15" s="7"/>
      <c r="B15" s="16">
        <v>19</v>
      </c>
      <c r="C15" s="15">
        <v>0.36</v>
      </c>
      <c r="D15" s="15">
        <v>0.36</v>
      </c>
      <c r="E15" s="15">
        <v>0.01</v>
      </c>
      <c r="F15" s="15">
        <v>0.01</v>
      </c>
    </row>
    <row r="16" spans="1:6" ht="14.6">
      <c r="A16" s="7"/>
      <c r="B16" s="16">
        <v>20</v>
      </c>
      <c r="C16" s="15">
        <v>0.36</v>
      </c>
      <c r="D16" s="15">
        <v>0.36</v>
      </c>
      <c r="E16" s="15">
        <v>0.01</v>
      </c>
      <c r="F16" s="15">
        <v>0.01</v>
      </c>
    </row>
    <row r="17" spans="1:6" ht="14.6">
      <c r="A17" s="7"/>
      <c r="B17" s="16">
        <v>21</v>
      </c>
      <c r="C17" s="15">
        <v>0.34</v>
      </c>
      <c r="D17" s="15">
        <v>0.34</v>
      </c>
      <c r="E17" s="15">
        <v>0.01</v>
      </c>
      <c r="F17" s="15">
        <v>0.01</v>
      </c>
    </row>
    <row r="18" spans="1:6" ht="14.6">
      <c r="A18" s="7"/>
      <c r="B18" s="16">
        <v>22</v>
      </c>
      <c r="C18" s="15">
        <v>0.33</v>
      </c>
      <c r="D18" s="15">
        <v>0.33</v>
      </c>
      <c r="E18" s="15">
        <v>0.01</v>
      </c>
      <c r="F18" s="15">
        <v>0.01</v>
      </c>
    </row>
    <row r="19" spans="1:6" ht="14.6">
      <c r="A19" s="7"/>
      <c r="B19" s="16">
        <v>23</v>
      </c>
      <c r="C19" s="15">
        <v>0.31</v>
      </c>
      <c r="D19" s="15">
        <v>0.31</v>
      </c>
      <c r="E19" s="15">
        <v>0.01</v>
      </c>
      <c r="F19" s="15">
        <v>0.01</v>
      </c>
    </row>
    <row r="20" spans="1:6" ht="14.6">
      <c r="A20" s="7"/>
      <c r="B20" s="16">
        <v>24</v>
      </c>
      <c r="C20" s="15">
        <v>0.3</v>
      </c>
      <c r="D20" s="15">
        <v>0.3</v>
      </c>
      <c r="E20" s="15">
        <v>0.01</v>
      </c>
      <c r="F20" s="15">
        <v>0.01</v>
      </c>
    </row>
    <row r="21" spans="1:6" ht="14.6">
      <c r="A21" s="7"/>
      <c r="B21" s="16">
        <v>25</v>
      </c>
      <c r="C21" s="15">
        <v>0.28999999999999998</v>
      </c>
      <c r="D21" s="15">
        <v>0.28999999999999998</v>
      </c>
      <c r="E21" s="15">
        <v>0.01</v>
      </c>
      <c r="F21" s="15">
        <v>0.01</v>
      </c>
    </row>
    <row r="22" spans="1:6" ht="14.6">
      <c r="A22" s="7"/>
      <c r="B22" s="16">
        <v>26</v>
      </c>
      <c r="C22" s="15">
        <v>0.27</v>
      </c>
      <c r="D22" s="15">
        <v>0.27</v>
      </c>
      <c r="E22" s="15">
        <v>0.02</v>
      </c>
      <c r="F22" s="15">
        <v>0.02</v>
      </c>
    </row>
    <row r="23" spans="1:6" ht="14.6">
      <c r="A23" s="7"/>
      <c r="B23" s="16">
        <v>27</v>
      </c>
      <c r="C23" s="15">
        <v>0.25</v>
      </c>
      <c r="D23" s="15">
        <v>0.25</v>
      </c>
      <c r="E23" s="15">
        <v>0.03</v>
      </c>
      <c r="F23" s="15">
        <v>0.03</v>
      </c>
    </row>
    <row r="24" spans="1:6" ht="14.6">
      <c r="A24" s="7"/>
      <c r="B24" s="16">
        <v>28</v>
      </c>
      <c r="C24" s="15">
        <v>0.24</v>
      </c>
      <c r="D24" s="15">
        <v>0.24</v>
      </c>
      <c r="E24" s="15">
        <v>0.05</v>
      </c>
      <c r="F24" s="15">
        <v>0.05</v>
      </c>
    </row>
    <row r="25" spans="1:6" ht="14.6">
      <c r="A25" s="7"/>
      <c r="B25" s="16">
        <v>29</v>
      </c>
      <c r="C25" s="15">
        <v>0.24</v>
      </c>
      <c r="D25" s="15">
        <v>0.24</v>
      </c>
      <c r="E25" s="15">
        <v>0.05</v>
      </c>
      <c r="F25" s="15">
        <v>0.05</v>
      </c>
    </row>
    <row r="26" spans="1:6" ht="14.6">
      <c r="A26" s="7"/>
      <c r="B26" s="16">
        <v>30</v>
      </c>
      <c r="C26" s="15">
        <v>0.24</v>
      </c>
      <c r="D26" s="15">
        <v>0.24</v>
      </c>
      <c r="E26" s="15">
        <v>0.06</v>
      </c>
      <c r="F26" s="15">
        <v>0.06</v>
      </c>
    </row>
    <row r="27" spans="1:6" ht="14.6">
      <c r="A27" s="7"/>
      <c r="B27" s="16">
        <v>31</v>
      </c>
      <c r="C27" s="15">
        <v>0.24</v>
      </c>
      <c r="D27" s="15">
        <v>0.24</v>
      </c>
      <c r="E27" s="15">
        <v>0.08</v>
      </c>
      <c r="F27" s="15">
        <v>0.08</v>
      </c>
    </row>
    <row r="28" spans="1:6" ht="14.6">
      <c r="A28" s="7"/>
      <c r="B28" s="16">
        <v>32</v>
      </c>
      <c r="C28" s="15">
        <v>0.25</v>
      </c>
      <c r="D28" s="15">
        <v>0.25</v>
      </c>
      <c r="E28" s="15">
        <v>0.09</v>
      </c>
      <c r="F28" s="15">
        <v>0.09</v>
      </c>
    </row>
    <row r="29" spans="1:6" ht="14.6">
      <c r="A29" s="7"/>
      <c r="B29" s="16">
        <v>33</v>
      </c>
      <c r="C29" s="15">
        <v>0.26</v>
      </c>
      <c r="D29" s="15">
        <v>0.26</v>
      </c>
      <c r="E29" s="15">
        <v>0.12</v>
      </c>
      <c r="F29" s="15">
        <v>0.12</v>
      </c>
    </row>
    <row r="30" spans="1:6" ht="14.6">
      <c r="A30" s="7"/>
      <c r="B30" s="16">
        <v>34</v>
      </c>
      <c r="C30" s="15">
        <v>0.28000000000000003</v>
      </c>
      <c r="D30" s="15">
        <v>0.28000000000000003</v>
      </c>
      <c r="E30" s="15">
        <v>0.13</v>
      </c>
      <c r="F30" s="15">
        <v>0.13</v>
      </c>
    </row>
    <row r="31" spans="1:6" ht="14.6">
      <c r="A31" s="7"/>
      <c r="B31" s="16">
        <v>35</v>
      </c>
      <c r="C31" s="15">
        <v>0.3</v>
      </c>
      <c r="D31" s="15">
        <v>0.3</v>
      </c>
      <c r="E31" s="15">
        <v>0.15</v>
      </c>
      <c r="F31" s="15">
        <v>0.15</v>
      </c>
    </row>
    <row r="32" spans="1:6" ht="14.6">
      <c r="A32" s="7"/>
      <c r="B32" s="16">
        <v>36</v>
      </c>
      <c r="C32" s="15">
        <v>0.33</v>
      </c>
      <c r="D32" s="15">
        <v>0.33</v>
      </c>
      <c r="E32" s="15">
        <v>0.17</v>
      </c>
      <c r="F32" s="15">
        <v>0.17</v>
      </c>
    </row>
    <row r="33" spans="1:6" ht="14.6">
      <c r="A33" s="7"/>
      <c r="B33" s="16">
        <v>37</v>
      </c>
      <c r="C33" s="15">
        <v>0.36</v>
      </c>
      <c r="D33" s="15">
        <v>0.36</v>
      </c>
      <c r="E33" s="15">
        <v>0.19</v>
      </c>
      <c r="F33" s="15">
        <v>0.19</v>
      </c>
    </row>
    <row r="34" spans="1:6" ht="14.6">
      <c r="A34" s="7"/>
      <c r="B34" s="16">
        <v>38</v>
      </c>
      <c r="C34" s="15">
        <v>0.4</v>
      </c>
      <c r="D34" s="15">
        <v>0.4</v>
      </c>
      <c r="E34" s="15">
        <v>0.21</v>
      </c>
      <c r="F34" s="15">
        <v>0.21</v>
      </c>
    </row>
    <row r="35" spans="1:6" ht="14.6">
      <c r="A35" s="7"/>
      <c r="B35" s="16">
        <v>39</v>
      </c>
      <c r="C35" s="15">
        <v>0.44</v>
      </c>
      <c r="D35" s="15">
        <v>0.44</v>
      </c>
      <c r="E35" s="15">
        <v>0.23</v>
      </c>
      <c r="F35" s="15">
        <v>0.23</v>
      </c>
    </row>
    <row r="36" spans="1:6" ht="14.6">
      <c r="A36" s="7"/>
      <c r="B36" s="16">
        <v>40</v>
      </c>
      <c r="C36" s="15">
        <v>0.48</v>
      </c>
      <c r="D36" s="15">
        <v>0.48</v>
      </c>
      <c r="E36" s="15">
        <v>0.26</v>
      </c>
      <c r="F36" s="15">
        <v>0.26</v>
      </c>
    </row>
    <row r="37" spans="1:6" ht="14.6">
      <c r="A37" s="7"/>
      <c r="B37" s="16">
        <v>41</v>
      </c>
      <c r="C37" s="15">
        <v>0.52</v>
      </c>
      <c r="D37" s="15">
        <v>0.52</v>
      </c>
      <c r="E37" s="15">
        <v>0.28999999999999998</v>
      </c>
      <c r="F37" s="15">
        <v>0.28999999999999998</v>
      </c>
    </row>
    <row r="38" spans="1:6" ht="14.6">
      <c r="A38" s="7"/>
      <c r="B38" s="16">
        <v>42</v>
      </c>
      <c r="C38" s="15">
        <v>0.56999999999999995</v>
      </c>
      <c r="D38" s="15">
        <v>0.56999999999999995</v>
      </c>
      <c r="E38" s="15">
        <v>0.33</v>
      </c>
      <c r="F38" s="15">
        <v>0.33</v>
      </c>
    </row>
    <row r="39" spans="1:6" ht="14.6">
      <c r="A39" s="7"/>
      <c r="B39" s="16">
        <v>43</v>
      </c>
      <c r="C39" s="15">
        <v>0.62</v>
      </c>
      <c r="D39" s="15">
        <v>0.62</v>
      </c>
      <c r="E39" s="15">
        <v>0.37</v>
      </c>
      <c r="F39" s="15">
        <v>0.37</v>
      </c>
    </row>
    <row r="40" spans="1:6" ht="14.6">
      <c r="A40" s="7"/>
      <c r="B40" s="16">
        <v>44</v>
      </c>
      <c r="C40" s="15">
        <v>0.68</v>
      </c>
      <c r="D40" s="15">
        <v>0.68</v>
      </c>
      <c r="E40" s="15">
        <v>0.4</v>
      </c>
      <c r="F40" s="15">
        <v>0.4</v>
      </c>
    </row>
    <row r="41" spans="1:6" ht="14.6">
      <c r="A41" s="7"/>
      <c r="B41" s="16">
        <v>45</v>
      </c>
      <c r="C41" s="15">
        <v>0.74</v>
      </c>
      <c r="D41" s="15">
        <v>0.74</v>
      </c>
      <c r="E41" s="15">
        <v>0.45</v>
      </c>
      <c r="F41" s="15">
        <v>0.45</v>
      </c>
    </row>
    <row r="42" spans="1:6" ht="14.6">
      <c r="A42" s="7"/>
      <c r="B42" s="16">
        <v>46</v>
      </c>
      <c r="C42" s="15">
        <v>0.8</v>
      </c>
      <c r="D42" s="15">
        <v>0.8</v>
      </c>
      <c r="E42" s="15">
        <v>0.52</v>
      </c>
      <c r="F42" s="15">
        <v>0.52</v>
      </c>
    </row>
    <row r="43" spans="1:6" ht="14.6">
      <c r="A43" s="7"/>
      <c r="B43" s="16">
        <v>47</v>
      </c>
      <c r="C43" s="15">
        <v>0.87</v>
      </c>
      <c r="D43" s="15">
        <v>0.87</v>
      </c>
      <c r="E43" s="15">
        <v>0.57999999999999996</v>
      </c>
      <c r="F43" s="15">
        <v>0.57999999999999996</v>
      </c>
    </row>
    <row r="44" spans="1:6" ht="14.6">
      <c r="A44" s="7"/>
      <c r="B44" s="16">
        <v>48</v>
      </c>
      <c r="C44" s="15">
        <v>0.94</v>
      </c>
      <c r="D44" s="15">
        <v>0.94</v>
      </c>
      <c r="E44" s="15">
        <v>0.66</v>
      </c>
      <c r="F44" s="15">
        <v>0.66</v>
      </c>
    </row>
    <row r="45" spans="1:6" ht="14.6">
      <c r="A45" s="7"/>
      <c r="B45" s="16">
        <v>49</v>
      </c>
      <c r="C45" s="15">
        <v>1.02</v>
      </c>
      <c r="D45" s="15">
        <v>1.02</v>
      </c>
      <c r="E45" s="15">
        <v>0.75</v>
      </c>
      <c r="F45" s="15">
        <v>0.75</v>
      </c>
    </row>
    <row r="46" spans="1:6" ht="14.6">
      <c r="A46" s="7"/>
      <c r="B46" s="16">
        <v>50</v>
      </c>
      <c r="C46" s="15">
        <v>1.1000000000000001</v>
      </c>
      <c r="D46" s="15">
        <v>1.1000000000000001</v>
      </c>
      <c r="E46" s="15">
        <v>0.85</v>
      </c>
      <c r="F46" s="15">
        <v>0.85</v>
      </c>
    </row>
    <row r="47" spans="1:6" ht="14.6">
      <c r="A47" s="7"/>
      <c r="B47" s="16">
        <v>51</v>
      </c>
      <c r="C47" s="15">
        <v>1.19</v>
      </c>
      <c r="D47" s="15">
        <v>1.19</v>
      </c>
      <c r="E47" s="15">
        <v>0.98</v>
      </c>
      <c r="F47" s="15">
        <v>0.98</v>
      </c>
    </row>
    <row r="48" spans="1:6" ht="14.6">
      <c r="A48" s="7"/>
      <c r="B48" s="16">
        <v>52</v>
      </c>
      <c r="C48" s="15">
        <v>1.3</v>
      </c>
      <c r="D48" s="15">
        <v>1.3</v>
      </c>
      <c r="E48" s="15">
        <v>1.1100000000000001</v>
      </c>
      <c r="F48" s="15">
        <v>1.1100000000000001</v>
      </c>
    </row>
    <row r="49" spans="1:6" ht="14.6">
      <c r="A49" s="7"/>
      <c r="B49" s="16">
        <v>53</v>
      </c>
      <c r="C49" s="15">
        <v>1.41</v>
      </c>
      <c r="D49" s="15">
        <v>1.41</v>
      </c>
      <c r="E49" s="15">
        <v>1.27</v>
      </c>
      <c r="F49" s="15">
        <v>1.27</v>
      </c>
    </row>
    <row r="50" spans="1:6" ht="14.6">
      <c r="A50" s="7"/>
      <c r="B50" s="16">
        <v>54</v>
      </c>
      <c r="C50" s="15">
        <v>1.54</v>
      </c>
      <c r="D50" s="15">
        <v>1.54</v>
      </c>
      <c r="E50" s="15">
        <v>1.45</v>
      </c>
      <c r="F50" s="15">
        <v>1.45</v>
      </c>
    </row>
    <row r="51" spans="1:6" ht="14.6">
      <c r="A51" s="7"/>
      <c r="B51" s="16">
        <v>55</v>
      </c>
      <c r="C51" s="15">
        <v>1.69</v>
      </c>
      <c r="D51" s="15">
        <v>1.69</v>
      </c>
      <c r="E51" s="15">
        <v>1.65</v>
      </c>
      <c r="F51" s="15">
        <v>1.65</v>
      </c>
    </row>
    <row r="52" spans="1:6" ht="14.6">
      <c r="A52" s="7"/>
      <c r="B52" s="16">
        <v>56</v>
      </c>
      <c r="C52" s="15">
        <v>1.85</v>
      </c>
      <c r="D52" s="15">
        <v>1.85</v>
      </c>
      <c r="E52" s="15">
        <v>1.88</v>
      </c>
      <c r="F52" s="15">
        <v>1.88</v>
      </c>
    </row>
    <row r="53" spans="1:6" ht="14.6">
      <c r="A53" s="7"/>
      <c r="B53" s="16">
        <v>57</v>
      </c>
      <c r="C53" s="15">
        <v>2.04</v>
      </c>
      <c r="D53" s="15">
        <v>2.04</v>
      </c>
      <c r="E53" s="15">
        <v>2.14</v>
      </c>
      <c r="F53" s="15">
        <v>2.14</v>
      </c>
    </row>
    <row r="54" spans="1:6" ht="14.6">
      <c r="A54" s="7"/>
      <c r="B54" s="16">
        <v>58</v>
      </c>
      <c r="C54" s="15">
        <v>2.2599999999999998</v>
      </c>
      <c r="D54" s="15">
        <v>2.2599999999999998</v>
      </c>
      <c r="E54" s="15">
        <v>2.44</v>
      </c>
      <c r="F54" s="15">
        <v>2.44</v>
      </c>
    </row>
    <row r="55" spans="1:6" ht="14.6">
      <c r="A55" s="7"/>
      <c r="B55" s="16">
        <v>59</v>
      </c>
      <c r="C55" s="15">
        <v>2.52</v>
      </c>
      <c r="D55" s="15">
        <v>2.52</v>
      </c>
      <c r="E55" s="15">
        <v>2.76</v>
      </c>
      <c r="F55" s="15">
        <v>2.76</v>
      </c>
    </row>
    <row r="56" spans="1:6" ht="14.6">
      <c r="A56" s="7"/>
      <c r="B56" s="16">
        <v>60</v>
      </c>
      <c r="C56" s="15">
        <v>2.8</v>
      </c>
      <c r="D56" s="15">
        <v>2.8</v>
      </c>
      <c r="E56" s="15">
        <v>3.15</v>
      </c>
      <c r="F56" s="15">
        <v>3.15</v>
      </c>
    </row>
    <row r="57" spans="1:6" ht="14.6">
      <c r="A57" s="7"/>
      <c r="B57" s="16">
        <v>61</v>
      </c>
      <c r="C57" s="15">
        <v>3.14</v>
      </c>
      <c r="D57" s="15">
        <v>3.14</v>
      </c>
      <c r="E57" s="15">
        <v>3.55</v>
      </c>
      <c r="F57" s="15">
        <v>3.55</v>
      </c>
    </row>
    <row r="58" spans="1:6" ht="14.6">
      <c r="A58" s="7"/>
      <c r="B58" s="16">
        <v>62</v>
      </c>
      <c r="C58" s="15">
        <v>3.51</v>
      </c>
      <c r="D58" s="15">
        <v>3.51</v>
      </c>
      <c r="E58" s="15">
        <v>4.0199999999999996</v>
      </c>
      <c r="F58" s="15">
        <v>4.0199999999999996</v>
      </c>
    </row>
    <row r="59" spans="1:6" ht="14.6">
      <c r="A59" s="7"/>
      <c r="B59" s="16">
        <v>63</v>
      </c>
      <c r="C59" s="15">
        <v>3.95</v>
      </c>
      <c r="D59" s="15">
        <v>3.95</v>
      </c>
      <c r="E59" s="15">
        <v>4.53</v>
      </c>
      <c r="F59" s="15">
        <v>4.53</v>
      </c>
    </row>
    <row r="60" spans="1:6" ht="14.6">
      <c r="A60" s="7"/>
      <c r="B60" s="16">
        <v>64</v>
      </c>
      <c r="C60" s="15">
        <v>4.4400000000000004</v>
      </c>
      <c r="D60" s="15">
        <v>4.4400000000000004</v>
      </c>
      <c r="E60" s="15">
        <v>5.0999999999999996</v>
      </c>
      <c r="F60" s="15">
        <v>5.0999999999999996</v>
      </c>
    </row>
    <row r="61" spans="1:6" ht="14.6">
      <c r="A61" s="7"/>
      <c r="B61" s="16">
        <v>65</v>
      </c>
      <c r="C61" s="15"/>
      <c r="D61" s="15"/>
      <c r="E61" s="15"/>
      <c r="F61" s="15"/>
    </row>
    <row r="62" spans="1:6" ht="14.6">
      <c r="A62" s="7"/>
      <c r="B62" s="16">
        <v>66</v>
      </c>
      <c r="C62" s="15"/>
      <c r="D62" s="15"/>
      <c r="E62" s="23"/>
      <c r="F62" s="23"/>
    </row>
    <row r="63" spans="1:6" ht="14.6">
      <c r="A63" s="1"/>
      <c r="B63" s="16">
        <v>67</v>
      </c>
      <c r="C63" s="15"/>
      <c r="D63" s="15"/>
      <c r="E63" s="24"/>
      <c r="F63" s="24"/>
    </row>
    <row r="64" spans="1:6" ht="14.6">
      <c r="A64" s="1"/>
      <c r="B64" s="16">
        <v>68</v>
      </c>
      <c r="C64" s="15"/>
      <c r="D64" s="15"/>
      <c r="E64" s="24"/>
      <c r="F64" s="24"/>
    </row>
    <row r="65" spans="1:6" ht="14.6">
      <c r="A65" s="1"/>
      <c r="B65" s="17">
        <v>69</v>
      </c>
      <c r="C65" s="15"/>
      <c r="D65" s="15"/>
      <c r="E65" s="24"/>
      <c r="F65" s="24"/>
    </row>
    <row r="66" spans="1:6">
      <c r="A66" s="1"/>
      <c r="B66" s="1"/>
      <c r="D66" s="4"/>
    </row>
    <row r="67" spans="1:6">
      <c r="A67" s="10"/>
      <c r="B67" s="8"/>
    </row>
    <row r="68" spans="1:6">
      <c r="A68" s="7"/>
      <c r="B68" s="7"/>
      <c r="C68" s="13"/>
      <c r="D68" s="12"/>
      <c r="E68" s="11"/>
      <c r="F68" s="11"/>
    </row>
    <row r="69" spans="1:6">
      <c r="A69" s="7"/>
      <c r="B69" s="7"/>
      <c r="C69" s="13"/>
      <c r="D69" s="12"/>
      <c r="E69" s="11"/>
      <c r="F69" s="11"/>
    </row>
    <row r="70" spans="1:6">
      <c r="A70" s="7"/>
      <c r="B70" s="7"/>
      <c r="C70" s="13"/>
      <c r="D70" s="12"/>
      <c r="E70" s="11"/>
      <c r="F70" s="11"/>
    </row>
    <row r="71" spans="1:6">
      <c r="A71" s="7"/>
      <c r="B71" s="7"/>
      <c r="C71" s="13"/>
      <c r="D71" s="12"/>
      <c r="E71" s="12"/>
      <c r="F71" s="12"/>
    </row>
    <row r="72" spans="1:6">
      <c r="A72" s="7"/>
      <c r="B72" s="7"/>
    </row>
  </sheetData>
  <mergeCells count="4">
    <mergeCell ref="E2:F2"/>
    <mergeCell ref="B9:B10"/>
    <mergeCell ref="C9:D9"/>
    <mergeCell ref="E9:F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1E6FB3292E2844862B34DB5950F8C7" ma:contentTypeVersion="14" ma:contentTypeDescription="Create a new document." ma:contentTypeScope="" ma:versionID="92aa9ca12a0e980e006896656a28a254">
  <xsd:schema xmlns:xsd="http://www.w3.org/2001/XMLSchema" xmlns:xs="http://www.w3.org/2001/XMLSchema" xmlns:p="http://schemas.microsoft.com/office/2006/metadata/properties" xmlns:ns3="ddb862eb-02cf-42bf-bfef-157ccce6fa0b" xmlns:ns4="4b6a4abc-c52d-495c-adc3-fceb971a2592" targetNamespace="http://schemas.microsoft.com/office/2006/metadata/properties" ma:root="true" ma:fieldsID="1ddc3cbabd136a8664d41d66eb6199eb" ns3:_="" ns4:_="">
    <xsd:import namespace="ddb862eb-02cf-42bf-bfef-157ccce6fa0b"/>
    <xsd:import namespace="4b6a4abc-c52d-495c-adc3-fceb971a25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862eb-02cf-42bf-bfef-157ccce6fa0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6a4abc-c52d-495c-adc3-fceb971a25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4AD58-2BE9-4BF2-9C5F-B13F83AEF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862eb-02cf-42bf-bfef-157ccce6fa0b"/>
    <ds:schemaRef ds:uri="4b6a4abc-c52d-495c-adc3-fceb971a2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3A1C9-FEC4-49CF-8304-E7A5E2D9F9B6}">
  <ds:schemaRefs>
    <ds:schemaRef ds:uri="http://purl.org/dc/terms/"/>
    <ds:schemaRef ds:uri="http://schemas.openxmlformats.org/package/2006/metadata/core-properties"/>
    <ds:schemaRef ds:uri="http://purl.org/dc/dcmitype/"/>
    <ds:schemaRef ds:uri="http://schemas.microsoft.com/office/infopath/2007/PartnerControls"/>
    <ds:schemaRef ds:uri="4b6a4abc-c52d-495c-adc3-fceb971a2592"/>
    <ds:schemaRef ds:uri="http://purl.org/dc/elements/1.1/"/>
    <ds:schemaRef ds:uri="http://schemas.microsoft.com/office/2006/metadata/properties"/>
    <ds:schemaRef ds:uri="http://schemas.microsoft.com/office/2006/documentManagement/types"/>
    <ds:schemaRef ds:uri="ddb862eb-02cf-42bf-bfef-157ccce6fa0b"/>
    <ds:schemaRef ds:uri="http://www.w3.org/XML/1998/namespace"/>
  </ds:schemaRefs>
</ds:datastoreItem>
</file>

<file path=customXml/itemProps3.xml><?xml version="1.0" encoding="utf-8"?>
<ds:datastoreItem xmlns:ds="http://schemas.openxmlformats.org/officeDocument/2006/customXml" ds:itemID="{64BD0B89-ECB8-4B6F-AFCC-FDB5677599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D&amp;TPD-Rates</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Lucas Brown</cp:lastModifiedBy>
  <cp:revision/>
  <dcterms:created xsi:type="dcterms:W3CDTF">2016-03-07T03:08:29Z</dcterms:created>
  <dcterms:modified xsi:type="dcterms:W3CDTF">2023-06-05T22:38:03Z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0x010100491E6FB3292E2844862B34DB5950F8C7</vt:lpwstr>
  </property>
</Properties>
</file>