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Insurance\corporate changes\PLAN DATA\2023.03.31 - IAG NRMA\Ex-IAGNRMA\"/>
    </mc:Choice>
  </mc:AlternateContent>
  <xr:revisionPtr revIDLastSave="0" documentId="13_ncr:1_{AE989CC5-2491-4423-93B7-A361DDD68194}" xr6:coauthVersionLast="47" xr6:coauthVersionMax="47" xr10:uidLastSave="{00000000-0000-0000-0000-000000000000}"/>
  <workbookProtection workbookAlgorithmName="SHA-512" workbookHashValue="i5qRAYABx43ELI8IaKjYjAZTY8GoHwWGJ2VDXkq7476RZcbU2eVhQy98qnSSALWA+F0aTJ54NadLV1S8pU/9lA==" workbookSaltValue="hBr62bP2RAz+PzagVYuVXQ==" workbookSpinCount="100000" lockStructure="1"/>
  <bookViews>
    <workbookView xWindow="-110" yWindow="-110" windowWidth="19420" windowHeight="10420" tabRatio="898" xr2:uid="{00000000-000D-0000-FFFF-FFFF00000000}"/>
  </bookViews>
  <sheets>
    <sheet name="Calculator" sheetId="4" r:id="rId1"/>
    <sheet name="D&amp;TPD-Rates" sheetId="7" state="hidden" r:id="rId2"/>
    <sheet name="IP-rates" sheetId="6" state="hidden" r:id="rId3"/>
  </sheets>
  <definedNames>
    <definedName name="Casual">Calculator!$V$11</definedName>
    <definedName name="Employmenttype">Calculator!$S$11:$S$12</definedName>
    <definedName name="Permanent">Calculator!$T$11:$T$12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4" l="1"/>
  <c r="Z6" i="4" l="1"/>
  <c r="P10" i="4"/>
  <c r="D9" i="4" l="1"/>
  <c r="J13" i="4" l="1"/>
  <c r="I13" i="4" s="1"/>
  <c r="I8" i="4"/>
  <c r="J14" i="4"/>
  <c r="I7" i="4"/>
  <c r="I9" i="4"/>
  <c r="J15" i="4" s="1"/>
  <c r="P14" i="4"/>
  <c r="P15" i="4" l="1"/>
  <c r="R16" i="4" s="1"/>
  <c r="R15" i="4" l="1"/>
  <c r="Z7" i="4"/>
  <c r="P11" i="4" l="1"/>
  <c r="P12" i="4"/>
  <c r="P13" i="4" l="1"/>
  <c r="R13" i="4" s="1"/>
  <c r="R11" i="4" s="1"/>
  <c r="J17" i="4"/>
  <c r="I17" i="4" s="1"/>
  <c r="I15" i="4" l="1"/>
  <c r="I14" i="4"/>
</calcChain>
</file>

<file path=xl/sharedStrings.xml><?xml version="1.0" encoding="utf-8"?>
<sst xmlns="http://schemas.openxmlformats.org/spreadsheetml/2006/main" count="60" uniqueCount="56">
  <si>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</si>
  <si>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</si>
  <si>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</si>
  <si>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</si>
  <si>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</si>
  <si>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</si>
  <si>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</si>
  <si>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</si>
  <si>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</si>
  <si>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</si>
  <si>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 xml:space="preserve">Gender </t>
  </si>
  <si>
    <t>Years to Age 67</t>
  </si>
  <si>
    <t>DOB (dd/mm/yyyy)</t>
  </si>
  <si>
    <t>IP limit</t>
  </si>
  <si>
    <t>Age</t>
  </si>
  <si>
    <t>TPD limit</t>
  </si>
  <si>
    <t>Male</t>
  </si>
  <si>
    <t>AAL</t>
  </si>
  <si>
    <t>Female</t>
  </si>
  <si>
    <t>DEATH Extra</t>
  </si>
  <si>
    <t>TPD Max</t>
  </si>
  <si>
    <t>IP % of Salary</t>
  </si>
  <si>
    <t>TPD Extra</t>
  </si>
  <si>
    <t>IP Max</t>
  </si>
  <si>
    <t>IP Extra</t>
  </si>
  <si>
    <t>Total Premium - Annual</t>
  </si>
  <si>
    <t>Death &amp; TPD</t>
  </si>
  <si>
    <t>IP</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</si>
  <si>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</si>
  <si>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</si>
  <si>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</si>
  <si>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</si>
  <si>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</si>
  <si>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</si>
  <si>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</si>
  <si>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</si>
  <si>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</si>
  <si>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</si>
  <si>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Ex-IAG NRMA Superannuation Plan</t>
  </si>
  <si>
    <t>Death Cover</t>
  </si>
  <si>
    <t>TPD Cover</t>
  </si>
  <si>
    <r>
      <t xml:space="preserve">Income Protection Cover p.a. </t>
    </r>
    <r>
      <rPr>
        <b/>
        <vertAlign val="superscript"/>
        <sz val="14"/>
        <color rgb="FF1C355E"/>
        <rFont val="Arial"/>
        <family val="2"/>
      </rPr>
      <t>1</t>
    </r>
  </si>
  <si>
    <r>
      <t>Employment Classification</t>
    </r>
    <r>
      <rPr>
        <b/>
        <vertAlign val="superscript"/>
        <sz val="11"/>
        <color rgb="FF1C355E"/>
        <rFont val="Arial"/>
        <family val="2"/>
      </rPr>
      <t>2</t>
    </r>
  </si>
  <si>
    <t>Death Premium</t>
  </si>
  <si>
    <t>TPD Premium</t>
  </si>
  <si>
    <t>Income Protection Premium</t>
  </si>
  <si>
    <t xml:space="preserve">2.  Income Protection and TPD cover is only available to members in Permanent Employment. Casual employees are only eligible for Death cover. </t>
  </si>
  <si>
    <t>Notes:</t>
  </si>
  <si>
    <t>Death cover</t>
  </si>
  <si>
    <t xml:space="preserve">Income Protection cover (per annum) </t>
  </si>
  <si>
    <t xml:space="preserve">Total and Permanent Disability (TPD) cover </t>
  </si>
  <si>
    <t>85% of your Salary, 2-year Benefit Period, 84 Waiting Period</t>
  </si>
  <si>
    <t>Unisex</t>
  </si>
  <si>
    <r>
      <t xml:space="preserve">Please read this quote in conjunction with your Product Disclosure Statement (PDS), available from </t>
    </r>
    <r>
      <rPr>
        <b/>
        <sz val="9"/>
        <rFont val="Arial"/>
        <family val="2"/>
      </rPr>
      <t>https://portal.australianretirementtrust.com.au/iagnrma</t>
    </r>
  </si>
  <si>
    <t xml:space="preserve"> 1.  Income Protection cover quoted provides you with a replacement income of up to 85% of your Salary, after a Waiting Period of 84 days, for a Benefit Period of up to 2 years if you are unable to work due to injury or illness.</t>
  </si>
  <si>
    <r>
      <t xml:space="preserve">Insurance Calculator for members of the Ex - IAG NRMA Superannuation Plan 
</t>
    </r>
    <r>
      <rPr>
        <b/>
        <sz val="9"/>
        <rFont val="Arial"/>
        <family val="2"/>
      </rPr>
      <t>(i.e. former IAG and NRMA employees, spouse members, Family Law members, or employees who have an account in the fund but are no longer contributing)</t>
    </r>
    <r>
      <rPr>
        <b/>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</si>
</sst>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s>
  <fonts count="138">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6"/>
      <color rgb="FF0051FF"/>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b/>
      <vertAlign val="superscript"/>
      <sz val="11"/>
      <color rgb="FF1C355E"/>
      <name val="Arial"/>
      <family val="2"/>
    </font>
    <font>
      <i/>
      <sz val="11"/>
      <color rgb="FFFF0000"/>
      <name val="Arial"/>
      <family val="2"/>
    </font>
    <font>
      <b/>
      <sz val="9"/>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0" fontId="5" fillId="0" borderId="0" xfId="0" applyFont="1" applyAlignment="1">
      <alignment horizontal="center"/>
    </xf>
    <xf numFmtId="2" fontId="4" fillId="0" borderId="0" xfId="1" applyNumberFormat="1" applyFont="1" applyAlignment="1">
      <alignment horizontal="center"/>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6" fillId="61" borderId="0" xfId="0" applyFont="1" applyFill="1" applyAlignment="1">
      <alignment vertical="top"/>
    </xf>
    <xf numFmtId="0" fontId="108" fillId="61" borderId="0" xfId="0" applyFont="1" applyFill="1"/>
    <xf numFmtId="0" fontId="102" fillId="60" borderId="0" xfId="0" applyFont="1" applyFill="1"/>
    <xf numFmtId="0" fontId="102" fillId="61" borderId="1" xfId="0" applyFont="1" applyFill="1" applyBorder="1" applyAlignment="1">
      <alignment vertical="center"/>
    </xf>
    <xf numFmtId="0" fontId="109" fillId="61" borderId="0" xfId="0" applyFont="1" applyFill="1" applyAlignment="1">
      <alignment horizontal="center" vertical="center"/>
    </xf>
    <xf numFmtId="0" fontId="109" fillId="61" borderId="0" xfId="0" applyFont="1" applyFill="1" applyAlignment="1">
      <alignment vertical="top"/>
    </xf>
    <xf numFmtId="0" fontId="104" fillId="61" borderId="1" xfId="32987" applyFont="1" applyFill="1" applyBorder="1"/>
    <xf numFmtId="14" fontId="110" fillId="61" borderId="1" xfId="32987" applyNumberFormat="1" applyFont="1" applyFill="1" applyBorder="1" applyAlignment="1">
      <alignment vertical="center"/>
    </xf>
    <xf numFmtId="0" fontId="111" fillId="61" borderId="0" xfId="0" applyFont="1" applyFill="1" applyAlignment="1">
      <alignment vertical="center"/>
    </xf>
    <xf numFmtId="178" fontId="102" fillId="61" borderId="0" xfId="32987" quotePrefix="1" applyNumberFormat="1" applyFont="1" applyFill="1" applyAlignment="1">
      <alignment horizontal="right"/>
    </xf>
    <xf numFmtId="1" fontId="104" fillId="61" borderId="0" xfId="32987" quotePrefix="1" applyNumberFormat="1" applyFont="1" applyFill="1" applyAlignment="1">
      <alignment horizontal="right"/>
    </xf>
    <xf numFmtId="0" fontId="109" fillId="61" borderId="0" xfId="0" applyFont="1" applyFill="1"/>
    <xf numFmtId="180" fontId="110" fillId="61" borderId="1" xfId="32987" applyNumberFormat="1" applyFont="1" applyFill="1" applyBorder="1"/>
    <xf numFmtId="0" fontId="102" fillId="61" borderId="0" xfId="0" applyFont="1" applyFill="1" applyAlignment="1">
      <alignment vertical="center"/>
    </xf>
    <xf numFmtId="1" fontId="102" fillId="61" borderId="0" xfId="33003" applyNumberFormat="1" applyFont="1" applyFill="1" applyProtection="1"/>
    <xf numFmtId="14" fontId="110" fillId="61" borderId="1" xfId="32987" applyNumberFormat="1" applyFont="1" applyFill="1" applyBorder="1"/>
    <xf numFmtId="9" fontId="113" fillId="61" borderId="0" xfId="0" quotePrefix="1" applyNumberFormat="1" applyFont="1" applyFill="1"/>
    <xf numFmtId="169" fontId="102" fillId="61" borderId="0" xfId="0" applyNumberFormat="1" applyFont="1" applyFill="1"/>
    <xf numFmtId="9" fontId="114" fillId="61" borderId="0" xfId="0" quotePrefix="1" applyNumberFormat="1" applyFont="1" applyFill="1" applyAlignment="1">
      <alignment horizontal="right" vertical="center" textRotation="180"/>
    </xf>
    <xf numFmtId="179" fontId="112" fillId="0" borderId="25" xfId="32987" quotePrefix="1" applyNumberFormat="1" applyFont="1" applyBorder="1" applyAlignment="1">
      <alignment horizontal="center" vertical="center"/>
    </xf>
    <xf numFmtId="0" fontId="104" fillId="61" borderId="0" xfId="0" quotePrefix="1" applyFont="1" applyFill="1"/>
    <xf numFmtId="9" fontId="113" fillId="61" borderId="0" xfId="0" quotePrefix="1" applyNumberFormat="1" applyFont="1" applyFill="1" applyAlignment="1">
      <alignment vertical="top"/>
    </xf>
    <xf numFmtId="0" fontId="115" fillId="61" borderId="0" xfId="0" applyFont="1" applyFill="1"/>
    <xf numFmtId="9" fontId="102" fillId="61" borderId="0" xfId="0" applyNumberFormat="1" applyFont="1" applyFill="1"/>
    <xf numFmtId="0" fontId="104" fillId="61" borderId="0" xfId="32987" applyFont="1" applyFill="1"/>
    <xf numFmtId="178" fontId="102" fillId="61" borderId="0" xfId="0" applyNumberFormat="1" applyFont="1" applyFill="1"/>
    <xf numFmtId="178" fontId="104" fillId="61" borderId="0" xfId="0" applyNumberFormat="1" applyFont="1" applyFill="1"/>
    <xf numFmtId="0" fontId="107" fillId="61" borderId="0" xfId="0" applyFont="1" applyFill="1"/>
    <xf numFmtId="0" fontId="107" fillId="61" borderId="0" xfId="0" applyFont="1" applyFill="1" applyAlignment="1">
      <alignment vertical="center"/>
    </xf>
    <xf numFmtId="10" fontId="102" fillId="61" borderId="0" xfId="0" applyNumberFormat="1" applyFont="1" applyFill="1" applyAlignment="1">
      <alignment vertical="center"/>
    </xf>
    <xf numFmtId="0" fontId="102" fillId="60" borderId="0" xfId="0" applyFont="1" applyFill="1" applyAlignment="1">
      <alignment vertical="center"/>
    </xf>
    <xf numFmtId="0" fontId="104" fillId="61" borderId="0" xfId="0" applyFont="1" applyFill="1" applyAlignment="1">
      <alignment wrapText="1"/>
    </xf>
    <xf numFmtId="0" fontId="117" fillId="61" borderId="0" xfId="13043" applyFont="1" applyFill="1" applyAlignment="1">
      <alignment horizontal="left" vertical="center" wrapText="1"/>
    </xf>
    <xf numFmtId="0" fontId="102" fillId="61" borderId="0" xfId="0" applyFont="1" applyFill="1" applyAlignment="1">
      <alignment vertical="top"/>
    </xf>
    <xf numFmtId="0" fontId="116" fillId="61" borderId="0" xfId="0" applyFont="1" applyFill="1" applyAlignment="1">
      <alignment vertical="top" wrapText="1"/>
    </xf>
    <xf numFmtId="10" fontId="102" fillId="61" borderId="0" xfId="0" applyNumberFormat="1" applyFont="1" applyFill="1" applyAlignment="1">
      <alignment vertical="top"/>
    </xf>
    <xf numFmtId="0" fontId="102" fillId="60" borderId="0" xfId="0" applyFont="1" applyFill="1" applyAlignment="1">
      <alignment vertical="top"/>
    </xf>
    <xf numFmtId="0" fontId="118" fillId="61" borderId="0" xfId="0" applyFont="1" applyFill="1"/>
    <xf numFmtId="0" fontId="119" fillId="61" borderId="0" xfId="0" applyFont="1" applyFill="1" applyAlignment="1">
      <alignment vertical="center"/>
    </xf>
    <xf numFmtId="0" fontId="120" fillId="61" borderId="0" xfId="0" applyFont="1" applyFill="1"/>
    <xf numFmtId="0" fontId="119" fillId="64" borderId="0" xfId="0" applyFont="1" applyFill="1" applyBorder="1" applyAlignment="1">
      <alignment vertical="center"/>
    </xf>
    <xf numFmtId="0" fontId="123" fillId="64" borderId="0" xfId="0" applyFont="1" applyFill="1" applyBorder="1"/>
    <xf numFmtId="0" fontId="124" fillId="64" borderId="0" xfId="0" applyFont="1" applyFill="1" applyBorder="1"/>
    <xf numFmtId="0" fontId="125" fillId="64" borderId="0" xfId="0" applyFont="1" applyFill="1" applyBorder="1"/>
    <xf numFmtId="0" fontId="125" fillId="64" borderId="0" xfId="0" applyFont="1" applyFill="1" applyBorder="1" applyAlignment="1">
      <alignment vertical="center"/>
    </xf>
    <xf numFmtId="0" fontId="126" fillId="64" borderId="0" xfId="0" applyFont="1" applyFill="1" applyBorder="1" applyAlignment="1">
      <alignment horizontal="center"/>
    </xf>
    <xf numFmtId="0" fontId="127" fillId="64" borderId="0" xfId="32987" applyFont="1" applyFill="1" applyBorder="1" applyAlignment="1">
      <alignment vertical="center"/>
    </xf>
    <xf numFmtId="14" fontId="127" fillId="64" borderId="0" xfId="32987" applyNumberFormat="1" applyFont="1" applyFill="1" applyBorder="1"/>
    <xf numFmtId="3" fontId="128" fillId="64" borderId="0" xfId="32987" applyNumberFormat="1" applyFont="1" applyFill="1" applyBorder="1"/>
    <xf numFmtId="0" fontId="128" fillId="64" borderId="0" xfId="32987" applyFont="1" applyFill="1" applyBorder="1" applyAlignment="1">
      <alignment horizontal="right"/>
    </xf>
    <xf numFmtId="179" fontId="128" fillId="64" borderId="0" xfId="32987" applyNumberFormat="1" applyFont="1" applyFill="1" applyBorder="1"/>
    <xf numFmtId="9" fontId="128" fillId="64" borderId="0" xfId="33003" applyFont="1" applyFill="1" applyBorder="1" applyProtection="1"/>
    <xf numFmtId="179" fontId="127" fillId="64" borderId="0" xfId="32987" applyNumberFormat="1" applyFont="1" applyFill="1" applyBorder="1"/>
    <xf numFmtId="0" fontId="127" fillId="64" borderId="0" xfId="0" applyFont="1" applyFill="1" applyBorder="1" applyAlignment="1">
      <alignment vertical="center"/>
    </xf>
    <xf numFmtId="0" fontId="127" fillId="64" borderId="0" xfId="0" applyFont="1" applyFill="1" applyBorder="1" applyAlignment="1">
      <alignment vertical="top"/>
    </xf>
    <xf numFmtId="0" fontId="125" fillId="63" borderId="0" xfId="0" applyFont="1" applyFill="1"/>
    <xf numFmtId="0" fontId="127" fillId="63" borderId="0" xfId="0" applyFont="1" applyFill="1" applyAlignment="1">
      <alignment horizontal="center" vertical="center"/>
    </xf>
    <xf numFmtId="0" fontId="130" fillId="63" borderId="0" xfId="0" applyFont="1" applyFill="1" applyAlignment="1">
      <alignment vertical="center"/>
    </xf>
    <xf numFmtId="0" fontId="123" fillId="63" borderId="0" xfId="0" applyFont="1" applyFill="1"/>
    <xf numFmtId="0" fontId="127" fillId="63" borderId="0" xfId="0" applyFont="1" applyFill="1" applyAlignment="1">
      <alignment vertical="top"/>
    </xf>
    <xf numFmtId="0" fontId="132" fillId="61" borderId="0" xfId="0" applyFont="1" applyFill="1" applyAlignment="1">
      <alignment vertical="center"/>
    </xf>
    <xf numFmtId="0" fontId="127" fillId="63" borderId="0" xfId="32987" applyFont="1" applyFill="1" applyBorder="1" applyAlignment="1">
      <alignment vertical="center"/>
    </xf>
    <xf numFmtId="179" fontId="127" fillId="63" borderId="0" xfId="32987" quotePrefix="1" applyNumberFormat="1" applyFont="1" applyFill="1" applyBorder="1" applyAlignment="1">
      <alignment horizontal="center" vertical="center"/>
    </xf>
    <xf numFmtId="0" fontId="130" fillId="63" borderId="0" xfId="0" applyFont="1" applyFill="1" applyBorder="1" applyAlignment="1">
      <alignment vertical="center"/>
    </xf>
    <xf numFmtId="178" fontId="127" fillId="63" borderId="0" xfId="0" applyNumberFormat="1" applyFont="1" applyFill="1" applyBorder="1" applyAlignment="1">
      <alignment horizontal="center" vertical="center"/>
    </xf>
    <xf numFmtId="179" fontId="127" fillId="63" borderId="0" xfId="32987" applyNumberFormat="1" applyFont="1" applyFill="1" applyBorder="1" applyAlignment="1">
      <alignment horizontal="center" vertical="center"/>
    </xf>
    <xf numFmtId="0" fontId="127" fillId="63" borderId="0" xfId="0" applyFont="1" applyFill="1" applyBorder="1" applyAlignment="1">
      <alignment vertical="center"/>
    </xf>
    <xf numFmtId="0" fontId="125" fillId="63" borderId="0" xfId="0" applyFont="1" applyFill="1" applyBorder="1"/>
    <xf numFmtId="0" fontId="125" fillId="63" borderId="0" xfId="32987" applyFont="1" applyFill="1" applyBorder="1"/>
    <xf numFmtId="0" fontId="127" fillId="63" borderId="26" xfId="32987" applyFont="1" applyFill="1" applyBorder="1" applyAlignment="1">
      <alignment vertical="center"/>
    </xf>
    <xf numFmtId="179" fontId="127" fillId="66" borderId="26" xfId="32987" applyNumberFormat="1" applyFont="1" applyFill="1" applyBorder="1" applyAlignment="1">
      <alignment horizontal="center" vertical="center"/>
    </xf>
    <xf numFmtId="178" fontId="127" fillId="63" borderId="26" xfId="0" applyNumberFormat="1" applyFont="1" applyFill="1" applyBorder="1" applyAlignment="1">
      <alignment horizontal="center" vertical="center"/>
    </xf>
    <xf numFmtId="179" fontId="127" fillId="63" borderId="26" xfId="32987" applyNumberFormat="1" applyFont="1" applyFill="1" applyBorder="1" applyAlignment="1">
      <alignment horizontal="center" vertical="center"/>
    </xf>
    <xf numFmtId="0" fontId="127" fillId="63" borderId="27" xfId="32987" applyFont="1" applyFill="1" applyBorder="1" applyAlignment="1">
      <alignment vertical="center"/>
    </xf>
    <xf numFmtId="179" fontId="127" fillId="63" borderId="27" xfId="32987" applyNumberFormat="1" applyFont="1" applyFill="1" applyBorder="1" applyAlignment="1">
      <alignment horizontal="center" vertical="center"/>
    </xf>
    <xf numFmtId="179" fontId="127" fillId="63" borderId="27" xfId="32987" quotePrefix="1" applyNumberFormat="1" applyFont="1" applyFill="1" applyBorder="1" applyAlignment="1">
      <alignment horizontal="center" vertical="center"/>
    </xf>
    <xf numFmtId="0" fontId="127" fillId="63" borderId="28" xfId="32987" applyFont="1" applyFill="1" applyBorder="1" applyAlignment="1">
      <alignment vertical="center"/>
    </xf>
    <xf numFmtId="179" fontId="127" fillId="63" borderId="28" xfId="32987" applyNumberFormat="1" applyFont="1" applyFill="1" applyBorder="1" applyAlignment="1">
      <alignment horizontal="center" vertical="center"/>
    </xf>
    <xf numFmtId="178" fontId="127" fillId="63" borderId="27" xfId="0" applyNumberFormat="1" applyFont="1" applyFill="1" applyBorder="1" applyAlignment="1">
      <alignment horizontal="center" vertical="center"/>
    </xf>
    <xf numFmtId="10" fontId="102" fillId="66" borderId="0" xfId="0" applyNumberFormat="1" applyFont="1" applyFill="1"/>
    <xf numFmtId="9" fontId="102" fillId="66" borderId="0" xfId="0" applyNumberFormat="1" applyFont="1" applyFill="1"/>
    <xf numFmtId="179" fontId="112" fillId="66" borderId="25" xfId="32987" quotePrefix="1" applyNumberFormat="1" applyFont="1" applyFill="1" applyBorder="1" applyAlignment="1">
      <alignment horizontal="center" vertical="center"/>
    </xf>
    <xf numFmtId="0" fontId="102" fillId="66" borderId="0" xfId="0" applyFont="1" applyFill="1"/>
    <xf numFmtId="9" fontId="102" fillId="66" borderId="0" xfId="33003" applyFont="1" applyFill="1" applyAlignment="1" applyProtection="1">
      <alignment horizontal="center" vertical="center"/>
    </xf>
    <xf numFmtId="179" fontId="112" fillId="60" borderId="25" xfId="32987" quotePrefix="1" applyNumberFormat="1" applyFont="1" applyFill="1" applyBorder="1" applyAlignment="1">
      <alignment horizontal="center" vertical="center"/>
    </xf>
    <xf numFmtId="0" fontId="105" fillId="66" borderId="1" xfId="0" applyFont="1" applyFill="1" applyBorder="1" applyAlignment="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0" fontId="6" fillId="68" borderId="29" xfId="0" applyFont="1" applyFill="1" applyBorder="1" applyAlignment="1">
      <alignment horizontal="center"/>
    </xf>
    <xf numFmtId="2" fontId="0" fillId="63" borderId="29" xfId="0" applyNumberFormat="1" applyFill="1" applyBorder="1" applyAlignment="1">
      <alignment horizontal="center" vertical="center"/>
    </xf>
    <xf numFmtId="14" fontId="127" fillId="63" borderId="30" xfId="32987" applyNumberFormat="1" applyFont="1" applyFill="1" applyBorder="1" applyAlignment="1" applyProtection="1">
      <alignment vertical="center"/>
      <protection locked="0"/>
    </xf>
    <xf numFmtId="14" fontId="127" fillId="65" borderId="30" xfId="32987" applyNumberFormat="1" applyFont="1" applyFill="1" applyBorder="1"/>
    <xf numFmtId="3" fontId="127" fillId="63" borderId="30" xfId="32987" applyNumberFormat="1" applyFont="1" applyFill="1" applyBorder="1" applyAlignment="1">
      <alignment vertical="center"/>
    </xf>
    <xf numFmtId="3" fontId="128" fillId="64" borderId="30" xfId="32987" applyNumberFormat="1" applyFont="1" applyFill="1" applyBorder="1"/>
    <xf numFmtId="0" fontId="127" fillId="63" borderId="30" xfId="32987" applyFont="1" applyFill="1" applyBorder="1" applyAlignment="1" applyProtection="1">
      <alignment horizontal="right" vertical="center"/>
      <protection locked="0"/>
    </xf>
    <xf numFmtId="179" fontId="127" fillId="63" borderId="30" xfId="32987" applyNumberFormat="1" applyFont="1" applyFill="1" applyBorder="1" applyAlignment="1" applyProtection="1">
      <alignment vertical="center"/>
      <protection locked="0"/>
    </xf>
    <xf numFmtId="179" fontId="129" fillId="65" borderId="30" xfId="32987" applyNumberFormat="1" applyFont="1" applyFill="1" applyBorder="1" applyAlignment="1">
      <alignment vertical="center"/>
    </xf>
    <xf numFmtId="2" fontId="134" fillId="67" borderId="34" xfId="0" applyNumberFormat="1" applyFont="1" applyFill="1" applyBorder="1" applyAlignment="1">
      <alignment horizontal="center"/>
    </xf>
    <xf numFmtId="0" fontId="90" fillId="61" borderId="0" xfId="0" applyFont="1" applyFill="1" applyAlignment="1">
      <alignment horizontal="left" vertical="center" wrapText="1"/>
    </xf>
    <xf numFmtId="0" fontId="128" fillId="63" borderId="0" xfId="0" applyFont="1" applyFill="1" applyBorder="1"/>
    <xf numFmtId="0" fontId="136" fillId="64" borderId="0" xfId="0" applyFont="1" applyFill="1" applyBorder="1" applyAlignment="1">
      <alignment vertical="top"/>
    </xf>
    <xf numFmtId="0" fontId="136" fillId="64" borderId="0" xfId="32987" applyFont="1" applyFill="1" applyBorder="1" applyAlignment="1">
      <alignment vertical="center"/>
    </xf>
    <xf numFmtId="0" fontId="117" fillId="61" borderId="0" xfId="13043" applyFont="1" applyFill="1" applyAlignment="1">
      <alignment vertical="center" wrapText="1"/>
    </xf>
    <xf numFmtId="0" fontId="102" fillId="61" borderId="0" xfId="0" applyFont="1" applyFill="1" applyAlignment="1">
      <alignment vertical="center" wrapText="1"/>
    </xf>
    <xf numFmtId="0" fontId="117" fillId="61" borderId="0" xfId="13043" applyFont="1" applyFill="1" applyAlignment="1">
      <alignment horizontal="left" vertical="center" wrapText="1"/>
    </xf>
    <xf numFmtId="0" fontId="102" fillId="61" borderId="0" xfId="0" applyFont="1" applyFill="1" applyAlignment="1">
      <alignment horizontal="left" vertical="center" wrapText="1"/>
    </xf>
    <xf numFmtId="0" fontId="116" fillId="61" borderId="0" xfId="13043" applyFont="1" applyFill="1" applyAlignment="1">
      <alignment vertical="center" wrapText="1"/>
    </xf>
    <xf numFmtId="0" fontId="90" fillId="61" borderId="0" xfId="13043" applyFont="1" applyFill="1" applyAlignment="1">
      <alignment horizontal="left" vertical="top" wrapText="1"/>
    </xf>
    <xf numFmtId="0" fontId="116" fillId="61" borderId="0" xfId="13043" applyFont="1" applyFill="1" applyAlignment="1">
      <alignment horizontal="left" vertical="top" wrapText="1"/>
    </xf>
    <xf numFmtId="0" fontId="116" fillId="61" borderId="0" xfId="13043" applyFont="1" applyFill="1" applyAlignment="1">
      <alignment horizontal="left" vertical="center" wrapText="1"/>
    </xf>
    <xf numFmtId="0" fontId="105" fillId="61" borderId="0" xfId="0" applyFont="1" applyFill="1" applyAlignment="1">
      <alignment horizontal="left" vertical="center" wrapText="1"/>
    </xf>
    <xf numFmtId="9" fontId="114" fillId="61" borderId="0" xfId="0" quotePrefix="1" applyNumberFormat="1" applyFont="1" applyFill="1" applyAlignment="1">
      <alignment horizontal="right" vertical="center" textRotation="180"/>
    </xf>
    <xf numFmtId="0" fontId="90" fillId="61" borderId="0" xfId="0" applyFont="1" applyFill="1" applyAlignment="1">
      <alignment vertical="center" wrapText="1"/>
    </xf>
    <xf numFmtId="0" fontId="121" fillId="64" borderId="0" xfId="0" applyFont="1" applyFill="1" applyBorder="1" applyAlignment="1">
      <alignment horizontal="left" vertical="top"/>
    </xf>
    <xf numFmtId="0" fontId="122" fillId="64" borderId="0" xfId="0" applyFont="1" applyFill="1" applyBorder="1" applyAlignment="1">
      <alignment horizontal="left" vertical="top"/>
    </xf>
    <xf numFmtId="0" fontId="90" fillId="61" borderId="0" xfId="0" applyFont="1" applyFill="1" applyAlignment="1">
      <alignment horizontal="left" vertical="top" wrapText="1"/>
    </xf>
    <xf numFmtId="0" fontId="117" fillId="61" borderId="0" xfId="0" applyFont="1" applyFill="1" applyAlignment="1">
      <alignment horizontal="left" vertical="top" wrapText="1"/>
    </xf>
    <xf numFmtId="0" fontId="116" fillId="61" borderId="0" xfId="0" quotePrefix="1" applyFont="1" applyFill="1" applyAlignment="1">
      <alignment horizontal="left" vertical="top" wrapText="1"/>
    </xf>
    <xf numFmtId="0" fontId="133" fillId="62" borderId="31" xfId="0" applyFont="1" applyFill="1" applyBorder="1" applyAlignment="1">
      <alignment horizontal="center" vertical="center" wrapText="1"/>
    </xf>
    <xf numFmtId="0" fontId="133" fillId="62" borderId="33" xfId="0" applyFont="1" applyFill="1" applyBorder="1" applyAlignment="1">
      <alignment horizontal="center" vertical="center" wrapText="1"/>
    </xf>
    <xf numFmtId="4" fontId="133" fillId="62" borderId="32" xfId="0" applyNumberFormat="1" applyFont="1" applyFill="1" applyBorder="1" applyAlignment="1">
      <alignment horizontal="center" wrapText="1"/>
    </xf>
    <xf numFmtId="2" fontId="133" fillId="62" borderId="32" xfId="0" applyNumberFormat="1" applyFont="1" applyFill="1" applyBorder="1" applyAlignment="1">
      <alignment horizontal="center" vertical="center"/>
    </xf>
    <xf numFmtId="2" fontId="133" fillId="62" borderId="34" xfId="0" applyNumberFormat="1" applyFont="1" applyFill="1" applyBorder="1" applyAlignment="1">
      <alignment horizontal="center" vertical="center"/>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2F2F2"/>
      <color rgb="FFD1F2FF"/>
      <color rgb="FFA1D0F9"/>
      <color rgb="FFF6E5DD"/>
      <color rgb="FFF0F4F7"/>
      <color rgb="FFF24E49"/>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8</xdr:row>
      <xdr:rowOff>19050</xdr:rowOff>
    </xdr:from>
    <xdr:to>
      <xdr:col>12</xdr:col>
      <xdr:colOff>211742</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301625</xdr:colOff>
      <xdr:row>0</xdr:row>
      <xdr:rowOff>128587</xdr:rowOff>
    </xdr:from>
    <xdr:to>
      <xdr:col>10</xdr:col>
      <xdr:colOff>1328</xdr:colOff>
      <xdr:row>1</xdr:row>
      <xdr:rowOff>322897</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1215688" y="128587"/>
          <a:ext cx="2066925"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W55"/>
  <sheetViews>
    <sheetView showGridLines="0" tabSelected="1" zoomScale="80" zoomScaleNormal="80" workbookViewId="0">
      <selection activeCell="D7" sqref="D7"/>
    </sheetView>
  </sheetViews>
  <sheetFormatPr defaultColWidth="0" defaultRowHeight="16.5" zeroHeight="1"/>
  <cols>
    <col min="1" max="1" width="6.54296875" style="13" customWidth="1"/>
    <col min="2" max="2" width="4" style="13" customWidth="1"/>
    <col min="3" max="3" width="56" style="14" customWidth="1"/>
    <col min="4" max="4" width="31.1796875" style="14" customWidth="1"/>
    <col min="5" max="5" width="1.54296875" style="14" customWidth="1"/>
    <col min="6" max="6" width="4.1796875" style="14" customWidth="1"/>
    <col min="7" max="7" width="3.1796875" style="14" customWidth="1"/>
    <col min="8" max="8" width="49.453125" style="14" customWidth="1"/>
    <col min="9" max="9" width="18.453125" style="14" customWidth="1"/>
    <col min="10" max="10" width="15.6328125" style="14" customWidth="1"/>
    <col min="11" max="13" width="4.453125" style="13" customWidth="1"/>
    <col min="14" max="14" width="4.453125" style="13" hidden="1" customWidth="1"/>
    <col min="15" max="15" width="25.54296875" style="13" hidden="1" customWidth="1"/>
    <col min="16" max="16" width="16.1796875" style="13" hidden="1" customWidth="1"/>
    <col min="17" max="17" width="4.453125" style="13" hidden="1" customWidth="1"/>
    <col min="18" max="18" width="42.1796875" style="13" hidden="1" customWidth="1"/>
    <col min="19" max="19" width="16.54296875" style="15" hidden="1" customWidth="1"/>
    <col min="20" max="21" width="4.453125" style="13" hidden="1" customWidth="1"/>
    <col min="22" max="22" width="12.1796875" style="13" hidden="1" customWidth="1"/>
    <col min="23" max="23" width="6.453125" style="13" hidden="1" customWidth="1"/>
    <col min="24" max="24" width="10.81640625" style="13" hidden="1" customWidth="1"/>
    <col min="25" max="25" width="14.81640625" style="13" hidden="1" customWidth="1"/>
    <col min="26" max="26" width="11.81640625" style="13" hidden="1" customWidth="1"/>
    <col min="27" max="27" width="4.453125" style="13" hidden="1" customWidth="1"/>
    <col min="28" max="28" width="14.81640625" style="13" hidden="1" customWidth="1"/>
    <col min="29" max="29" width="10.1796875" style="13" hidden="1" customWidth="1"/>
    <col min="30" max="60" width="4.453125" style="13" hidden="1" customWidth="1"/>
    <col min="61" max="413" width="0" style="13" hidden="1" customWidth="1"/>
    <col min="414" max="16384" width="4.453125" style="16" hidden="1"/>
  </cols>
  <sheetData>
    <row r="1" spans="1:413" s="17" customFormat="1" ht="37.5" customHeight="1">
      <c r="B1" s="18"/>
      <c r="C1" s="58" t="s">
        <v>38</v>
      </c>
      <c r="D1" s="19"/>
      <c r="E1" s="19"/>
      <c r="F1" s="19"/>
      <c r="G1" s="19"/>
      <c r="H1" s="19"/>
      <c r="I1" s="19"/>
      <c r="J1" s="19"/>
      <c r="S1" s="20"/>
    </row>
    <row r="2" spans="1:413" s="17" customFormat="1" ht="56.5" customHeight="1">
      <c r="C2" s="133" t="s">
        <v>55</v>
      </c>
      <c r="D2" s="133"/>
      <c r="E2" s="133"/>
      <c r="F2" s="133"/>
      <c r="G2" s="19"/>
      <c r="H2" s="19"/>
      <c r="I2" s="19"/>
      <c r="J2" s="19"/>
      <c r="S2" s="20"/>
    </row>
    <row r="3" spans="1:413" s="17" customFormat="1" ht="14" customHeight="1">
      <c r="C3" s="21"/>
      <c r="D3" s="19"/>
      <c r="E3" s="19"/>
      <c r="F3" s="19"/>
      <c r="G3" s="19"/>
      <c r="H3" s="19"/>
      <c r="I3" s="19"/>
      <c r="J3" s="19"/>
      <c r="S3" s="20"/>
    </row>
    <row r="4" spans="1:413" s="23" customFormat="1" ht="12" customHeight="1">
      <c r="A4" s="17"/>
      <c r="B4" s="62"/>
      <c r="C4" s="63"/>
      <c r="D4" s="64"/>
      <c r="E4" s="64"/>
      <c r="F4" s="64"/>
      <c r="G4" s="19"/>
      <c r="H4" s="22"/>
      <c r="I4" s="19"/>
      <c r="J4" s="19"/>
      <c r="K4" s="17"/>
      <c r="L4" s="17"/>
      <c r="M4" s="17"/>
      <c r="N4" s="17"/>
      <c r="O4" s="17"/>
      <c r="P4" s="17"/>
      <c r="Q4" s="17"/>
      <c r="R4" s="17"/>
      <c r="S4" s="20"/>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row>
    <row r="5" spans="1:413" s="23" customFormat="1" ht="30" customHeight="1">
      <c r="A5" s="17"/>
      <c r="B5" s="62"/>
      <c r="C5" s="61" t="s">
        <v>0</v>
      </c>
      <c r="D5" s="65"/>
      <c r="E5" s="64"/>
      <c r="F5" s="64"/>
      <c r="G5" s="60"/>
      <c r="H5" s="59" t="s">
        <v>1</v>
      </c>
      <c r="I5" s="60"/>
      <c r="J5" s="60"/>
      <c r="K5" s="17"/>
      <c r="L5" s="17"/>
      <c r="M5" s="17"/>
      <c r="N5" s="17"/>
      <c r="O5" s="17"/>
      <c r="P5" s="17"/>
      <c r="Q5" s="17"/>
      <c r="R5" s="17"/>
      <c r="S5" s="20"/>
      <c r="T5" s="17"/>
      <c r="U5" s="17"/>
      <c r="V5" s="17"/>
      <c r="W5" s="17"/>
      <c r="X5" s="17"/>
      <c r="Y5" s="24" t="s">
        <v>3</v>
      </c>
      <c r="Z5" s="106">
        <v>67</v>
      </c>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row>
    <row r="6" spans="1:413" s="23" customFormat="1" ht="30" customHeight="1" thickBot="1">
      <c r="A6" s="17"/>
      <c r="B6" s="62"/>
      <c r="C6" s="136" t="s">
        <v>4</v>
      </c>
      <c r="D6" s="137"/>
      <c r="E6" s="66"/>
      <c r="F6" s="66"/>
      <c r="G6" s="76"/>
      <c r="H6" s="59"/>
      <c r="I6" s="76"/>
      <c r="J6" s="76"/>
      <c r="K6" s="17"/>
      <c r="L6" s="17"/>
      <c r="M6" s="17"/>
      <c r="N6" s="17"/>
      <c r="O6" s="26" t="s">
        <v>7</v>
      </c>
      <c r="P6" s="17"/>
      <c r="Q6" s="17"/>
      <c r="R6" s="17"/>
      <c r="S6" s="26" t="s">
        <v>7</v>
      </c>
      <c r="T6" s="17"/>
      <c r="U6" s="17"/>
      <c r="V6" s="17"/>
      <c r="W6" s="17"/>
      <c r="X6" s="17"/>
      <c r="Y6" s="27" t="s">
        <v>8</v>
      </c>
      <c r="Z6" s="28">
        <f>D8+365.25*Z5</f>
        <v>24471.75</v>
      </c>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row>
    <row r="7" spans="1:413" s="23" customFormat="1" ht="30" customHeight="1" thickBot="1">
      <c r="A7" s="17"/>
      <c r="B7" s="62"/>
      <c r="C7" s="67" t="s">
        <v>9</v>
      </c>
      <c r="D7" s="113"/>
      <c r="E7" s="114"/>
      <c r="F7" s="68"/>
      <c r="G7" s="76"/>
      <c r="H7" s="82" t="s">
        <v>39</v>
      </c>
      <c r="I7" s="83">
        <f>IF($D$9&gt;64,0,D13)</f>
        <v>0</v>
      </c>
      <c r="J7" s="84"/>
      <c r="K7" s="30"/>
      <c r="L7" s="30"/>
      <c r="M7" s="30"/>
      <c r="N7" s="30"/>
      <c r="O7" s="17"/>
      <c r="P7" s="31"/>
      <c r="Q7" s="30"/>
      <c r="R7" s="17"/>
      <c r="S7" s="100"/>
      <c r="T7" s="17"/>
      <c r="U7" s="17"/>
      <c r="V7" s="32" t="s">
        <v>10</v>
      </c>
      <c r="W7" s="17"/>
      <c r="X7" s="17"/>
      <c r="Y7" s="27" t="s">
        <v>11</v>
      </c>
      <c r="Z7" s="33">
        <f>DATEDIF(D7,Z6,"M")/12</f>
        <v>66.916666666666671</v>
      </c>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row>
    <row r="8" spans="1:413" s="23" customFormat="1" ht="30" customHeight="1" thickBot="1">
      <c r="A8" s="17"/>
      <c r="B8" s="62"/>
      <c r="C8" s="67" t="s">
        <v>12</v>
      </c>
      <c r="D8" s="113"/>
      <c r="E8" s="114"/>
      <c r="F8" s="68"/>
      <c r="G8" s="76"/>
      <c r="H8" s="94" t="s">
        <v>40</v>
      </c>
      <c r="I8" s="96">
        <f>IF($D$9&gt;64,0,IF(D10="Casual", 0, D14))</f>
        <v>0</v>
      </c>
      <c r="J8" s="84"/>
      <c r="K8" s="30"/>
      <c r="L8" s="30"/>
      <c r="M8" s="30"/>
      <c r="N8" s="30"/>
      <c r="O8" s="34" t="s">
        <v>13</v>
      </c>
      <c r="P8" s="102">
        <v>600000</v>
      </c>
      <c r="Q8" s="30"/>
      <c r="R8" s="17"/>
      <c r="S8" s="101">
        <v>0.05</v>
      </c>
      <c r="T8" s="17"/>
      <c r="U8" s="17"/>
      <c r="V8" s="17"/>
      <c r="W8" s="35"/>
      <c r="X8" s="17"/>
      <c r="Y8" s="27"/>
      <c r="Z8" s="36"/>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row>
    <row r="9" spans="1:413" s="23" customFormat="1" ht="30" customHeight="1" thickBot="1">
      <c r="A9" s="17"/>
      <c r="B9" s="62"/>
      <c r="C9" s="67" t="s">
        <v>14</v>
      </c>
      <c r="D9" s="115">
        <f>ROUNDDOWN(SUM(D7-D8)/365.24,0)</f>
        <v>0</v>
      </c>
      <c r="E9" s="116"/>
      <c r="F9" s="69"/>
      <c r="G9" s="76"/>
      <c r="H9" s="97" t="s">
        <v>41</v>
      </c>
      <c r="I9" s="98">
        <f>IF(D9&gt;64,0, IF(D10="Casual", 0, D15))</f>
        <v>0</v>
      </c>
      <c r="J9" s="84"/>
      <c r="K9" s="37"/>
      <c r="L9" s="37"/>
      <c r="M9" s="37"/>
      <c r="N9" s="37"/>
      <c r="O9" s="34" t="s">
        <v>15</v>
      </c>
      <c r="P9" s="102">
        <v>3000000</v>
      </c>
      <c r="Q9" s="37"/>
      <c r="R9" s="17"/>
      <c r="S9" s="101">
        <v>0.1</v>
      </c>
      <c r="T9" s="17"/>
      <c r="U9" s="17"/>
      <c r="V9" s="17" t="s">
        <v>16</v>
      </c>
      <c r="W9" s="17"/>
      <c r="X9" s="17"/>
      <c r="Y9" s="38"/>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row>
    <row r="10" spans="1:413" s="23" customFormat="1" ht="30" customHeight="1" thickBot="1">
      <c r="A10" s="17"/>
      <c r="B10" s="62"/>
      <c r="C10" s="67" t="s">
        <v>42</v>
      </c>
      <c r="D10" s="117"/>
      <c r="E10" s="114"/>
      <c r="F10" s="70"/>
      <c r="G10" s="76"/>
      <c r="H10" s="87"/>
      <c r="I10" s="83"/>
      <c r="J10" s="84"/>
      <c r="K10" s="134"/>
      <c r="L10" s="39"/>
      <c r="M10" s="39"/>
      <c r="N10" s="39"/>
      <c r="O10" s="34" t="s">
        <v>17</v>
      </c>
      <c r="P10" s="40">
        <f>P19</f>
        <v>2000000</v>
      </c>
      <c r="Q10" s="39"/>
      <c r="R10" s="17"/>
      <c r="S10" s="101">
        <v>0.15</v>
      </c>
      <c r="T10" s="17"/>
      <c r="U10" s="17"/>
      <c r="V10" s="17" t="s">
        <v>18</v>
      </c>
      <c r="W10" s="17"/>
      <c r="X10" s="17"/>
      <c r="Y10" s="38"/>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row>
    <row r="11" spans="1:413" s="23" customFormat="1" ht="30" customHeight="1">
      <c r="A11" s="17"/>
      <c r="B11" s="62"/>
      <c r="C11" s="124" t="str">
        <f>IF(D10="Casual", "Casual employees are only eligible for Death cover", "")</f>
        <v/>
      </c>
      <c r="D11" s="62"/>
      <c r="E11" s="62"/>
      <c r="F11" s="71"/>
      <c r="G11" s="76"/>
      <c r="H11" s="59" t="s">
        <v>2</v>
      </c>
      <c r="I11" s="17"/>
      <c r="J11" s="17"/>
      <c r="K11" s="134"/>
      <c r="L11" s="39"/>
      <c r="M11" s="39"/>
      <c r="N11" s="39"/>
      <c r="O11" s="34" t="s">
        <v>19</v>
      </c>
      <c r="P11" s="105" t="e">
        <f>ROUND(IF($D$9&gt;66,0,(#REF!*$D$11*$Z$7))-I7,0)</f>
        <v>#REF!</v>
      </c>
      <c r="Q11" s="39"/>
      <c r="R11" s="41" t="e">
        <f>IF(P11&gt;0,CONCATENATE(" you are eligible to apply for additional Death cover of $",P11,R13,".")," ")</f>
        <v>#REF!</v>
      </c>
      <c r="S11" s="101">
        <v>0.2</v>
      </c>
      <c r="T11" s="17"/>
      <c r="U11" s="17"/>
      <c r="V11" s="17"/>
      <c r="W11" s="17"/>
      <c r="X11" s="17"/>
      <c r="Y11" s="38"/>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row>
    <row r="12" spans="1:413" s="23" customFormat="1" ht="31.5" customHeight="1" thickBot="1">
      <c r="A12" s="17"/>
      <c r="B12" s="62"/>
      <c r="C12" s="67"/>
      <c r="D12" s="67"/>
      <c r="E12" s="67"/>
      <c r="F12" s="72"/>
      <c r="G12" s="80"/>
      <c r="H12" s="76"/>
      <c r="I12" s="77" t="s">
        <v>5</v>
      </c>
      <c r="J12" s="77" t="s">
        <v>6</v>
      </c>
      <c r="K12" s="42"/>
      <c r="L12" s="42"/>
      <c r="M12" s="42"/>
      <c r="N12" s="42"/>
      <c r="O12" s="34" t="s">
        <v>20</v>
      </c>
      <c r="P12" s="40" t="e">
        <f>ROUND(MIN(IF($D$9&gt;66,0,(#REF!*$D$11*$Z$7)),P9),0)</f>
        <v>#REF!</v>
      </c>
      <c r="Q12" s="42"/>
      <c r="R12" s="43"/>
      <c r="S12" s="101">
        <v>0.25</v>
      </c>
      <c r="T12" s="17"/>
      <c r="U12" s="17"/>
      <c r="V12" s="17"/>
      <c r="W12" s="17"/>
      <c r="X12" s="25" t="s">
        <v>21</v>
      </c>
      <c r="Y12" s="38"/>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row>
    <row r="13" spans="1:413" s="23" customFormat="1" ht="30" customHeight="1" thickBot="1">
      <c r="A13" s="17"/>
      <c r="B13" s="62"/>
      <c r="C13" s="74" t="s">
        <v>48</v>
      </c>
      <c r="D13" s="118"/>
      <c r="E13" s="119"/>
      <c r="F13" s="73"/>
      <c r="G13" s="76"/>
      <c r="H13" s="82" t="s">
        <v>43</v>
      </c>
      <c r="I13" s="85">
        <f>J13/52</f>
        <v>0</v>
      </c>
      <c r="J13" s="86">
        <f>IF($D$9=0,0,(VLOOKUP($D$9,'D&amp;TPD-Rates'!$B$11:$D$65,2)*I7/10000))</f>
        <v>0</v>
      </c>
      <c r="K13" s="17"/>
      <c r="L13" s="17"/>
      <c r="M13" s="17"/>
      <c r="N13" s="17"/>
      <c r="O13" s="34" t="s">
        <v>22</v>
      </c>
      <c r="P13" s="105" t="e">
        <f>ROUND(P12-I8,0)</f>
        <v>#REF!</v>
      </c>
      <c r="Q13" s="17"/>
      <c r="R13" s="41" t="e">
        <f>IF(P13&gt;0,CONCATENATE(" and TPD cover of $",P13)," ")</f>
        <v>#REF!</v>
      </c>
      <c r="S13" s="20"/>
      <c r="T13" s="17"/>
      <c r="U13" s="17"/>
      <c r="V13" s="17"/>
      <c r="W13" s="17"/>
      <c r="X13" s="104">
        <v>0.75</v>
      </c>
      <c r="Y13" s="38"/>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row>
    <row r="14" spans="1:413" s="23" customFormat="1" ht="30" customHeight="1" thickBot="1">
      <c r="A14" s="17"/>
      <c r="B14" s="62"/>
      <c r="C14" s="74" t="s">
        <v>50</v>
      </c>
      <c r="D14" s="118"/>
      <c r="E14" s="119"/>
      <c r="F14" s="72"/>
      <c r="G14" s="76"/>
      <c r="H14" s="94" t="s">
        <v>44</v>
      </c>
      <c r="I14" s="99">
        <f>J14/52</f>
        <v>0</v>
      </c>
      <c r="J14" s="95">
        <f>IF($D$9=0,0,(VLOOKUP($D$9,'D&amp;TPD-Rates'!$B$11:$D$65,3)*I8/10000))</f>
        <v>0</v>
      </c>
      <c r="K14" s="19"/>
      <c r="L14" s="19"/>
      <c r="M14" s="19"/>
      <c r="N14" s="19"/>
      <c r="O14" s="34" t="s">
        <v>23</v>
      </c>
      <c r="P14" s="40">
        <f>IF(D9&gt;64,0,MIN(D11*X13,P8))</f>
        <v>0</v>
      </c>
      <c r="Q14" s="19"/>
      <c r="R14" s="19"/>
      <c r="S14" s="20"/>
      <c r="T14" s="17"/>
      <c r="U14" s="17"/>
      <c r="V14" s="44"/>
      <c r="W14" s="17"/>
      <c r="X14" s="17"/>
      <c r="Y14" s="38"/>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row>
    <row r="15" spans="1:413" s="23" customFormat="1" ht="30" customHeight="1" thickBot="1">
      <c r="A15" s="17"/>
      <c r="B15" s="62"/>
      <c r="C15" s="74" t="s">
        <v>49</v>
      </c>
      <c r="D15" s="118"/>
      <c r="E15" s="119"/>
      <c r="F15" s="75"/>
      <c r="G15" s="80"/>
      <c r="H15" s="82" t="s">
        <v>45</v>
      </c>
      <c r="I15" s="85">
        <f>J15/52</f>
        <v>0</v>
      </c>
      <c r="J15" s="83">
        <f>IF($D$9=0,0,(VLOOKUP($D$9,'IP-rates'!$B$11:$C$60,2)*I9/1000))</f>
        <v>0</v>
      </c>
      <c r="K15" s="17"/>
      <c r="L15" s="17"/>
      <c r="M15" s="17"/>
      <c r="N15" s="17"/>
      <c r="O15" s="34" t="s">
        <v>24</v>
      </c>
      <c r="P15" s="105">
        <f>ROUND(P14-I9,0)</f>
        <v>0</v>
      </c>
      <c r="Q15" s="17"/>
      <c r="R15" s="41" t="str">
        <f>IF(P15&gt;0," Additional Income Protection cover is available."," ")</f>
        <v xml:space="preserve"> </v>
      </c>
      <c r="S15" s="20"/>
      <c r="T15" s="17"/>
      <c r="U15" s="17"/>
      <c r="V15" s="44"/>
      <c r="W15" s="17"/>
      <c r="X15" s="17"/>
      <c r="Y15" s="38"/>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row>
    <row r="16" spans="1:413" s="23" customFormat="1" ht="30" customHeight="1" thickBot="1">
      <c r="A16" s="17"/>
      <c r="B16" s="62"/>
      <c r="C16" s="123" t="s">
        <v>51</v>
      </c>
      <c r="D16" s="64"/>
      <c r="E16" s="64"/>
      <c r="F16" s="75"/>
      <c r="G16" s="80"/>
      <c r="H16" s="90"/>
      <c r="I16" s="92"/>
      <c r="J16" s="93"/>
      <c r="K16" s="17"/>
      <c r="L16" s="17"/>
      <c r="M16" s="17"/>
      <c r="N16" s="17"/>
      <c r="O16" s="17"/>
      <c r="P16" s="17"/>
      <c r="Q16" s="17"/>
      <c r="R16" s="19" t="str">
        <f>IF(OR(P10&gt;0,P15&gt;0)," Evidence of good health may be required"," ")</f>
        <v xml:space="preserve"> Evidence of good health may be required</v>
      </c>
      <c r="S16" s="20"/>
      <c r="T16" s="17"/>
      <c r="U16" s="46"/>
      <c r="V16" s="44"/>
      <c r="W16" s="17"/>
      <c r="X16" s="17"/>
      <c r="Y16" s="38"/>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row>
    <row r="17" spans="1:413" s="23" customFormat="1" ht="30" customHeight="1" thickBot="1">
      <c r="A17" s="17"/>
      <c r="B17" s="75"/>
      <c r="C17" s="62"/>
      <c r="D17" s="62"/>
      <c r="E17" s="62"/>
      <c r="F17" s="75"/>
      <c r="G17" s="79"/>
      <c r="H17" s="90" t="s">
        <v>25</v>
      </c>
      <c r="I17" s="91">
        <f>J17/52</f>
        <v>0</v>
      </c>
      <c r="J17" s="91">
        <f>SUM(J13:J15)</f>
        <v>0</v>
      </c>
      <c r="K17" s="17"/>
      <c r="L17" s="17"/>
      <c r="M17" s="17"/>
      <c r="N17" s="17"/>
      <c r="O17" s="17"/>
      <c r="P17" s="17"/>
      <c r="Q17" s="17"/>
      <c r="R17" s="17"/>
      <c r="S17" s="20"/>
      <c r="T17" s="17"/>
      <c r="U17" s="17"/>
      <c r="V17" s="44"/>
      <c r="W17" s="17"/>
      <c r="X17" s="17"/>
      <c r="Y17" s="38"/>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row>
    <row r="18" spans="1:413" s="23" customFormat="1" ht="30" customHeight="1">
      <c r="A18" s="17"/>
      <c r="B18" s="62"/>
      <c r="C18" s="62"/>
      <c r="D18" s="62"/>
      <c r="E18" s="62"/>
      <c r="F18" s="62"/>
      <c r="G18" s="78"/>
      <c r="H18" s="122" t="s">
        <v>47</v>
      </c>
      <c r="I18" s="88"/>
      <c r="J18" s="89"/>
      <c r="K18" s="46"/>
      <c r="L18" s="46"/>
      <c r="M18" s="46"/>
      <c r="N18" s="46"/>
      <c r="O18" s="17"/>
      <c r="P18" s="25" t="s">
        <v>17</v>
      </c>
      <c r="Q18" s="46"/>
      <c r="R18" s="17"/>
      <c r="S18" s="20"/>
      <c r="T18" s="17"/>
      <c r="U18" s="17"/>
      <c r="V18" s="44"/>
      <c r="W18" s="17"/>
      <c r="X18" s="17"/>
      <c r="Y18" s="38"/>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row>
    <row r="19" spans="1:413" s="23" customFormat="1" ht="42.5" customHeight="1">
      <c r="A19" s="17"/>
      <c r="B19" s="17"/>
      <c r="C19" s="19"/>
      <c r="D19" s="19"/>
      <c r="E19" s="19"/>
      <c r="F19" s="19"/>
      <c r="G19" s="79"/>
      <c r="H19" s="139" t="s">
        <v>54</v>
      </c>
      <c r="I19" s="139"/>
      <c r="J19" s="121"/>
      <c r="K19" s="29"/>
      <c r="L19" s="29"/>
      <c r="M19" s="29"/>
      <c r="N19" s="29"/>
      <c r="O19" s="34" t="s">
        <v>26</v>
      </c>
      <c r="P19" s="102">
        <v>2000000</v>
      </c>
      <c r="Q19" s="29"/>
      <c r="R19" s="17"/>
      <c r="S19" s="20"/>
      <c r="T19" s="17"/>
      <c r="U19" s="17"/>
      <c r="V19" s="17"/>
      <c r="W19" s="17"/>
      <c r="X19" s="17"/>
      <c r="Y19" s="38"/>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row>
    <row r="20" spans="1:413" s="17" customFormat="1" ht="26" customHeight="1">
      <c r="C20" s="19"/>
      <c r="D20" s="19"/>
      <c r="E20" s="19"/>
      <c r="F20" s="19"/>
      <c r="G20" s="79"/>
      <c r="H20" s="138" t="s">
        <v>46</v>
      </c>
      <c r="I20" s="138"/>
      <c r="J20" s="121"/>
      <c r="K20" s="29"/>
      <c r="L20" s="29"/>
      <c r="M20" s="29"/>
      <c r="N20" s="29"/>
      <c r="O20" s="34"/>
      <c r="P20" s="103"/>
      <c r="Q20" s="29"/>
      <c r="S20" s="20"/>
    </row>
    <row r="21" spans="1:413" s="23" customFormat="1" ht="27" customHeight="1">
      <c r="A21" s="17"/>
      <c r="B21" s="17"/>
      <c r="C21" s="19"/>
      <c r="D21" s="19"/>
      <c r="E21" s="19"/>
      <c r="F21" s="19"/>
      <c r="G21" s="19"/>
      <c r="H21" s="135" t="s">
        <v>28</v>
      </c>
      <c r="I21" s="126"/>
      <c r="J21" s="19"/>
      <c r="K21" s="29"/>
      <c r="L21" s="29"/>
      <c r="M21" s="29"/>
      <c r="N21" s="29"/>
      <c r="O21" s="34" t="s">
        <v>27</v>
      </c>
      <c r="P21" s="102">
        <v>240000</v>
      </c>
      <c r="Q21" s="29"/>
      <c r="R21" s="17"/>
      <c r="S21" s="20"/>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row>
    <row r="22" spans="1:413" s="23" customFormat="1" ht="24" hidden="1" customHeight="1">
      <c r="A22" s="17"/>
      <c r="B22" s="17"/>
      <c r="C22" s="19"/>
      <c r="D22" s="19"/>
      <c r="E22" s="19"/>
      <c r="F22" s="19"/>
      <c r="G22" s="19"/>
      <c r="H22" s="19"/>
      <c r="I22" s="19"/>
      <c r="J22" s="45"/>
      <c r="K22" s="47"/>
      <c r="L22" s="47"/>
      <c r="M22" s="47"/>
      <c r="N22" s="47"/>
      <c r="O22" s="47"/>
      <c r="P22" s="47"/>
      <c r="Q22" s="47"/>
      <c r="R22" s="17"/>
      <c r="S22" s="20"/>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row>
    <row r="23" spans="1:413" s="23" customFormat="1" ht="15" hidden="1" customHeight="1">
      <c r="A23" s="17"/>
      <c r="B23" s="17"/>
      <c r="C23" s="48"/>
      <c r="D23" s="48"/>
      <c r="E23" s="48"/>
      <c r="F23" s="48"/>
      <c r="G23" s="19"/>
      <c r="H23" s="19"/>
      <c r="I23" s="19"/>
      <c r="J23" s="45"/>
      <c r="K23" s="47"/>
      <c r="L23" s="47"/>
      <c r="M23" s="47"/>
      <c r="N23" s="47"/>
      <c r="O23" s="47"/>
      <c r="P23" s="47"/>
      <c r="Q23" s="47"/>
      <c r="R23" s="17"/>
      <c r="S23" s="20"/>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row>
    <row r="24" spans="1:413" s="23" customFormat="1" ht="29.25" hidden="1" customHeight="1">
      <c r="A24" s="17"/>
      <c r="B24" s="17"/>
      <c r="C24" s="48"/>
      <c r="D24" s="48"/>
      <c r="E24" s="48"/>
      <c r="F24" s="48"/>
      <c r="G24" s="19"/>
      <c r="H24" s="140"/>
      <c r="I24" s="140"/>
      <c r="J24" s="45"/>
      <c r="K24" s="47"/>
      <c r="L24" s="47"/>
      <c r="M24" s="47"/>
      <c r="N24" s="47"/>
      <c r="O24" s="47"/>
      <c r="P24" s="47"/>
      <c r="Q24" s="47"/>
      <c r="R24" s="17"/>
      <c r="S24" s="20"/>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row>
    <row r="25" spans="1:413" s="23" customFormat="1" ht="14">
      <c r="A25" s="17"/>
      <c r="B25" s="17"/>
      <c r="C25" s="48"/>
      <c r="D25" s="48"/>
      <c r="E25" s="47"/>
      <c r="F25" s="47"/>
      <c r="G25" s="47"/>
      <c r="H25" s="140"/>
      <c r="I25" s="140"/>
      <c r="J25" s="47"/>
      <c r="K25" s="47"/>
      <c r="L25" s="47"/>
      <c r="M25" s="47"/>
      <c r="N25" s="47"/>
      <c r="O25" s="47"/>
      <c r="P25" s="47"/>
      <c r="Q25" s="47"/>
      <c r="R25" s="17"/>
      <c r="S25" s="20"/>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row>
    <row r="26" spans="1:413" s="23" customFormat="1" ht="14">
      <c r="A26" s="17"/>
      <c r="B26" s="17"/>
      <c r="C26" s="81"/>
      <c r="D26" s="48"/>
      <c r="E26" s="48"/>
      <c r="F26" s="48"/>
      <c r="G26" s="45"/>
      <c r="H26" s="45"/>
      <c r="I26" s="45"/>
      <c r="J26" s="45"/>
      <c r="K26" s="47"/>
      <c r="L26" s="47"/>
      <c r="M26" s="47"/>
      <c r="N26" s="47"/>
      <c r="O26" s="47"/>
      <c r="P26" s="47"/>
      <c r="Q26" s="47"/>
      <c r="R26" s="17"/>
      <c r="S26" s="20"/>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row>
    <row r="27" spans="1:413" s="51" customFormat="1" ht="14">
      <c r="A27" s="34"/>
      <c r="B27" s="17"/>
      <c r="C27" s="139"/>
      <c r="D27" s="139"/>
      <c r="E27" s="139"/>
      <c r="F27" s="139"/>
      <c r="G27" s="139"/>
      <c r="H27" s="139"/>
      <c r="I27" s="139"/>
      <c r="J27" s="49"/>
      <c r="K27" s="34"/>
      <c r="L27" s="34"/>
      <c r="M27" s="34"/>
      <c r="N27" s="34"/>
      <c r="O27" s="34"/>
      <c r="P27" s="34"/>
      <c r="Q27" s="34"/>
      <c r="R27" s="34"/>
      <c r="S27" s="50"/>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34"/>
      <c r="OK27" s="34"/>
      <c r="OL27" s="34"/>
      <c r="OM27" s="34"/>
      <c r="ON27" s="34"/>
      <c r="OO27" s="34"/>
      <c r="OP27" s="34"/>
      <c r="OQ27" s="34"/>
      <c r="OR27" s="34"/>
      <c r="OS27" s="34"/>
      <c r="OT27" s="34"/>
      <c r="OU27" s="34"/>
      <c r="OV27" s="34"/>
      <c r="OW27" s="34"/>
    </row>
    <row r="28" spans="1:413" s="51" customFormat="1" ht="21" hidden="1" customHeight="1">
      <c r="A28" s="34"/>
      <c r="B28" s="17"/>
      <c r="C28" s="52"/>
      <c r="D28" s="53"/>
      <c r="E28" s="53"/>
      <c r="F28" s="53"/>
      <c r="G28" s="53"/>
      <c r="H28" s="53"/>
      <c r="I28" s="53"/>
      <c r="J28" s="53"/>
      <c r="K28" s="34"/>
      <c r="L28" s="34"/>
      <c r="M28" s="34"/>
      <c r="N28" s="34"/>
      <c r="O28" s="34"/>
      <c r="P28" s="34"/>
      <c r="Q28" s="34"/>
      <c r="R28" s="34"/>
      <c r="S28" s="50"/>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34"/>
      <c r="OK28" s="34"/>
      <c r="OL28" s="34"/>
      <c r="OM28" s="34"/>
      <c r="ON28" s="34"/>
      <c r="OO28" s="34"/>
      <c r="OP28" s="34"/>
      <c r="OQ28" s="34"/>
      <c r="OR28" s="34"/>
      <c r="OS28" s="34"/>
      <c r="OT28" s="34"/>
      <c r="OU28" s="34"/>
      <c r="OV28" s="34"/>
      <c r="OW28" s="34"/>
    </row>
    <row r="29" spans="1:413" s="51" customFormat="1" ht="14">
      <c r="A29" s="34"/>
      <c r="B29" s="17"/>
      <c r="C29" s="81" t="s">
        <v>29</v>
      </c>
      <c r="D29" s="53"/>
      <c r="E29" s="53"/>
      <c r="F29" s="53"/>
      <c r="G29" s="53"/>
      <c r="H29" s="53"/>
      <c r="I29" s="53"/>
      <c r="J29" s="53"/>
      <c r="K29" s="34"/>
      <c r="L29" s="34"/>
      <c r="M29" s="34"/>
      <c r="N29" s="34"/>
      <c r="O29" s="34"/>
      <c r="P29" s="34"/>
      <c r="Q29" s="34"/>
      <c r="R29" s="34"/>
      <c r="S29" s="50"/>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34"/>
      <c r="OK29" s="34"/>
      <c r="OL29" s="34"/>
      <c r="OM29" s="34"/>
      <c r="ON29" s="34"/>
      <c r="OO29" s="34"/>
      <c r="OP29" s="34"/>
      <c r="OQ29" s="34"/>
      <c r="OR29" s="34"/>
      <c r="OS29" s="34"/>
      <c r="OT29" s="34"/>
      <c r="OU29" s="34"/>
      <c r="OV29" s="34"/>
      <c r="OW29" s="34"/>
    </row>
    <row r="30" spans="1:413" s="57" customFormat="1" ht="17" customHeight="1">
      <c r="A30" s="54"/>
      <c r="B30" s="34"/>
      <c r="C30" s="130" t="s">
        <v>53</v>
      </c>
      <c r="D30" s="131"/>
      <c r="E30" s="131"/>
      <c r="F30" s="131"/>
      <c r="G30" s="131"/>
      <c r="H30" s="131"/>
      <c r="I30" s="131"/>
      <c r="J30" s="131"/>
      <c r="K30" s="54"/>
      <c r="L30" s="54"/>
      <c r="M30" s="54"/>
      <c r="N30" s="54"/>
      <c r="O30" s="54"/>
      <c r="P30" s="54"/>
      <c r="Q30" s="54"/>
      <c r="R30" s="54"/>
      <c r="S30" s="56"/>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c r="IW30" s="54"/>
      <c r="IX30" s="54"/>
      <c r="IY30" s="54"/>
      <c r="IZ30" s="54"/>
      <c r="JA30" s="54"/>
      <c r="JB30" s="54"/>
      <c r="JC30" s="54"/>
      <c r="JD30" s="54"/>
      <c r="JE30" s="54"/>
      <c r="JF30" s="54"/>
      <c r="JG30" s="54"/>
      <c r="JH30" s="54"/>
      <c r="JI30" s="54"/>
      <c r="JJ30" s="54"/>
      <c r="JK30" s="54"/>
      <c r="JL30" s="54"/>
      <c r="JM30" s="54"/>
      <c r="JN30" s="54"/>
      <c r="JO30" s="54"/>
      <c r="JP30" s="54"/>
      <c r="JQ30" s="54"/>
      <c r="JR30" s="54"/>
      <c r="JS30" s="54"/>
      <c r="JT30" s="54"/>
      <c r="JU30" s="54"/>
      <c r="JV30" s="54"/>
      <c r="JW30" s="54"/>
      <c r="JX30" s="54"/>
      <c r="JY30" s="54"/>
      <c r="JZ30" s="54"/>
      <c r="KA30" s="54"/>
      <c r="KB30" s="54"/>
      <c r="KC30" s="54"/>
      <c r="KD30" s="54"/>
      <c r="KE30" s="54"/>
      <c r="KF30" s="54"/>
      <c r="KG30" s="54"/>
      <c r="KH30" s="54"/>
      <c r="KI30" s="54"/>
      <c r="KJ30" s="54"/>
      <c r="KK30" s="54"/>
      <c r="KL30" s="54"/>
      <c r="KM30" s="54"/>
      <c r="KN30" s="54"/>
      <c r="KO30" s="54"/>
      <c r="KP30" s="54"/>
      <c r="KQ30" s="54"/>
      <c r="KR30" s="54"/>
      <c r="KS30" s="54"/>
      <c r="KT30" s="54"/>
      <c r="KU30" s="54"/>
      <c r="KV30" s="54"/>
      <c r="KW30" s="54"/>
      <c r="KX30" s="54"/>
      <c r="KY30" s="54"/>
      <c r="KZ30" s="54"/>
      <c r="LA30" s="54"/>
      <c r="LB30" s="54"/>
      <c r="LC30" s="54"/>
      <c r="LD30" s="54"/>
      <c r="LE30" s="54"/>
      <c r="LF30" s="54"/>
      <c r="LG30" s="54"/>
      <c r="LH30" s="54"/>
      <c r="LI30" s="54"/>
      <c r="LJ30" s="54"/>
      <c r="LK30" s="54"/>
      <c r="LL30" s="54"/>
      <c r="LM30" s="54"/>
      <c r="LN30" s="54"/>
      <c r="LO30" s="54"/>
      <c r="LP30" s="54"/>
      <c r="LQ30" s="54"/>
      <c r="LR30" s="54"/>
      <c r="LS30" s="54"/>
      <c r="LT30" s="54"/>
      <c r="LU30" s="54"/>
      <c r="LV30" s="54"/>
      <c r="LW30" s="54"/>
      <c r="LX30" s="54"/>
      <c r="LY30" s="54"/>
      <c r="LZ30" s="54"/>
      <c r="MA30" s="54"/>
      <c r="MB30" s="54"/>
      <c r="MC30" s="54"/>
      <c r="MD30" s="54"/>
      <c r="ME30" s="54"/>
      <c r="MF30" s="54"/>
      <c r="MG30" s="54"/>
      <c r="MH30" s="54"/>
      <c r="MI30" s="54"/>
      <c r="MJ30" s="54"/>
      <c r="MK30" s="54"/>
      <c r="ML30" s="54"/>
      <c r="MM30" s="54"/>
      <c r="MN30" s="54"/>
      <c r="MO30" s="54"/>
      <c r="MP30" s="54"/>
      <c r="MQ30" s="54"/>
      <c r="MR30" s="54"/>
      <c r="MS30" s="54"/>
      <c r="MT30" s="54"/>
      <c r="MU30" s="54"/>
      <c r="MV30" s="54"/>
      <c r="MW30" s="54"/>
      <c r="MX30" s="54"/>
      <c r="MY30" s="54"/>
      <c r="MZ30" s="54"/>
      <c r="NA30" s="54"/>
      <c r="NB30" s="54"/>
      <c r="NC30" s="54"/>
      <c r="ND30" s="54"/>
      <c r="NE30" s="54"/>
      <c r="NF30" s="54"/>
      <c r="NG30" s="54"/>
      <c r="NH30" s="54"/>
      <c r="NI30" s="54"/>
      <c r="NJ30" s="54"/>
      <c r="NK30" s="54"/>
      <c r="NL30" s="54"/>
      <c r="NM30" s="54"/>
      <c r="NN30" s="54"/>
      <c r="NO30" s="54"/>
      <c r="NP30" s="54"/>
      <c r="NQ30" s="54"/>
      <c r="NR30" s="54"/>
      <c r="NS30" s="54"/>
      <c r="NT30" s="54"/>
      <c r="NU30" s="54"/>
      <c r="NV30" s="54"/>
      <c r="NW30" s="54"/>
      <c r="NX30" s="54"/>
      <c r="NY30" s="54"/>
      <c r="NZ30" s="54"/>
      <c r="OA30" s="54"/>
      <c r="OB30" s="54"/>
      <c r="OC30" s="54"/>
      <c r="OD30" s="54"/>
      <c r="OE30" s="54"/>
      <c r="OF30" s="54"/>
      <c r="OG30" s="54"/>
      <c r="OH30" s="54"/>
      <c r="OI30" s="54"/>
      <c r="OJ30" s="54"/>
      <c r="OK30" s="54"/>
      <c r="OL30" s="54"/>
      <c r="OM30" s="54"/>
      <c r="ON30" s="54"/>
      <c r="OO30" s="54"/>
      <c r="OP30" s="54"/>
      <c r="OQ30" s="54"/>
      <c r="OR30" s="54"/>
      <c r="OS30" s="54"/>
      <c r="OT30" s="54"/>
      <c r="OU30" s="54"/>
      <c r="OV30" s="54"/>
      <c r="OW30" s="54"/>
    </row>
    <row r="31" spans="1:413" s="57" customFormat="1" ht="38.5" customHeight="1">
      <c r="A31" s="54"/>
      <c r="B31" s="34"/>
      <c r="C31" s="129" t="s">
        <v>30</v>
      </c>
      <c r="D31" s="126"/>
      <c r="E31" s="126"/>
      <c r="F31" s="126"/>
      <c r="G31" s="126"/>
      <c r="H31" s="126"/>
      <c r="I31" s="126"/>
      <c r="J31" s="126"/>
      <c r="K31" s="54"/>
      <c r="L31" s="54"/>
      <c r="M31" s="54"/>
      <c r="N31" s="54"/>
      <c r="O31" s="54"/>
      <c r="P31" s="54"/>
      <c r="Q31" s="54"/>
      <c r="R31" s="54"/>
      <c r="S31" s="56"/>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c r="IX31" s="54"/>
      <c r="IY31" s="54"/>
      <c r="IZ31" s="54"/>
      <c r="JA31" s="54"/>
      <c r="JB31" s="54"/>
      <c r="JC31" s="54"/>
      <c r="JD31" s="54"/>
      <c r="JE31" s="54"/>
      <c r="JF31" s="54"/>
      <c r="JG31" s="54"/>
      <c r="JH31" s="54"/>
      <c r="JI31" s="54"/>
      <c r="JJ31" s="54"/>
      <c r="JK31" s="54"/>
      <c r="JL31" s="54"/>
      <c r="JM31" s="54"/>
      <c r="JN31" s="54"/>
      <c r="JO31" s="54"/>
      <c r="JP31" s="54"/>
      <c r="JQ31" s="54"/>
      <c r="JR31" s="54"/>
      <c r="JS31" s="54"/>
      <c r="JT31" s="54"/>
      <c r="JU31" s="54"/>
      <c r="JV31" s="54"/>
      <c r="JW31" s="54"/>
      <c r="JX31" s="54"/>
      <c r="JY31" s="54"/>
      <c r="JZ31" s="54"/>
      <c r="KA31" s="54"/>
      <c r="KB31" s="54"/>
      <c r="KC31" s="54"/>
      <c r="KD31" s="54"/>
      <c r="KE31" s="54"/>
      <c r="KF31" s="54"/>
      <c r="KG31" s="54"/>
      <c r="KH31" s="54"/>
      <c r="KI31" s="54"/>
      <c r="KJ31" s="54"/>
      <c r="KK31" s="54"/>
      <c r="KL31" s="54"/>
      <c r="KM31" s="54"/>
      <c r="KN31" s="54"/>
      <c r="KO31" s="54"/>
      <c r="KP31" s="54"/>
      <c r="KQ31" s="54"/>
      <c r="KR31" s="54"/>
      <c r="KS31" s="54"/>
      <c r="KT31" s="54"/>
      <c r="KU31" s="54"/>
      <c r="KV31" s="54"/>
      <c r="KW31" s="54"/>
      <c r="KX31" s="54"/>
      <c r="KY31" s="54"/>
      <c r="KZ31" s="54"/>
      <c r="LA31" s="54"/>
      <c r="LB31" s="54"/>
      <c r="LC31" s="54"/>
      <c r="LD31" s="54"/>
      <c r="LE31" s="54"/>
      <c r="LF31" s="54"/>
      <c r="LG31" s="54"/>
      <c r="LH31" s="54"/>
      <c r="LI31" s="54"/>
      <c r="LJ31" s="54"/>
      <c r="LK31" s="54"/>
      <c r="LL31" s="54"/>
      <c r="LM31" s="54"/>
      <c r="LN31" s="54"/>
      <c r="LO31" s="54"/>
      <c r="LP31" s="54"/>
      <c r="LQ31" s="54"/>
      <c r="LR31" s="54"/>
      <c r="LS31" s="54"/>
      <c r="LT31" s="54"/>
      <c r="LU31" s="54"/>
      <c r="LV31" s="54"/>
      <c r="LW31" s="54"/>
      <c r="LX31" s="54"/>
      <c r="LY31" s="54"/>
      <c r="LZ31" s="54"/>
      <c r="MA31" s="54"/>
      <c r="MB31" s="54"/>
      <c r="MC31" s="54"/>
      <c r="MD31" s="54"/>
      <c r="ME31" s="54"/>
      <c r="MF31" s="54"/>
      <c r="MG31" s="54"/>
      <c r="MH31" s="54"/>
      <c r="MI31" s="54"/>
      <c r="MJ31" s="54"/>
      <c r="MK31" s="54"/>
      <c r="ML31" s="54"/>
      <c r="MM31" s="54"/>
      <c r="MN31" s="54"/>
      <c r="MO31" s="54"/>
      <c r="MP31" s="54"/>
      <c r="MQ31" s="54"/>
      <c r="MR31" s="54"/>
      <c r="MS31" s="54"/>
      <c r="MT31" s="54"/>
      <c r="MU31" s="54"/>
      <c r="MV31" s="54"/>
      <c r="MW31" s="54"/>
      <c r="MX31" s="54"/>
      <c r="MY31" s="54"/>
      <c r="MZ31" s="54"/>
      <c r="NA31" s="54"/>
      <c r="NB31" s="54"/>
      <c r="NC31" s="54"/>
      <c r="ND31" s="54"/>
      <c r="NE31" s="54"/>
      <c r="NF31" s="54"/>
      <c r="NG31" s="54"/>
      <c r="NH31" s="54"/>
      <c r="NI31" s="54"/>
      <c r="NJ31" s="54"/>
      <c r="NK31" s="54"/>
      <c r="NL31" s="54"/>
      <c r="NM31" s="54"/>
      <c r="NN31" s="54"/>
      <c r="NO31" s="54"/>
      <c r="NP31" s="54"/>
      <c r="NQ31" s="54"/>
      <c r="NR31" s="54"/>
      <c r="NS31" s="54"/>
      <c r="NT31" s="54"/>
      <c r="NU31" s="54"/>
      <c r="NV31" s="54"/>
      <c r="NW31" s="54"/>
      <c r="NX31" s="54"/>
      <c r="NY31" s="54"/>
      <c r="NZ31" s="54"/>
      <c r="OA31" s="54"/>
      <c r="OB31" s="54"/>
      <c r="OC31" s="54"/>
      <c r="OD31" s="54"/>
      <c r="OE31" s="54"/>
      <c r="OF31" s="54"/>
      <c r="OG31" s="54"/>
      <c r="OH31" s="54"/>
      <c r="OI31" s="54"/>
      <c r="OJ31" s="54"/>
      <c r="OK31" s="54"/>
      <c r="OL31" s="54"/>
      <c r="OM31" s="54"/>
      <c r="ON31" s="54"/>
      <c r="OO31" s="54"/>
      <c r="OP31" s="54"/>
      <c r="OQ31" s="54"/>
      <c r="OR31" s="54"/>
      <c r="OS31" s="54"/>
      <c r="OT31" s="54"/>
      <c r="OU31" s="54"/>
      <c r="OV31" s="54"/>
      <c r="OW31" s="54"/>
    </row>
    <row r="32" spans="1:413" s="57" customFormat="1" ht="47.5" customHeight="1">
      <c r="A32" s="54"/>
      <c r="B32" s="54"/>
      <c r="C32" s="129" t="s">
        <v>31</v>
      </c>
      <c r="D32" s="126"/>
      <c r="E32" s="126"/>
      <c r="F32" s="126"/>
      <c r="G32" s="126"/>
      <c r="H32" s="126"/>
      <c r="I32" s="126"/>
      <c r="J32" s="126"/>
      <c r="K32" s="54"/>
      <c r="L32" s="54"/>
      <c r="M32" s="54"/>
      <c r="N32" s="54"/>
      <c r="O32" s="54"/>
      <c r="P32" s="54"/>
      <c r="Q32" s="54"/>
      <c r="R32" s="54"/>
      <c r="S32" s="56"/>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c r="IW32" s="54"/>
      <c r="IX32" s="54"/>
      <c r="IY32" s="54"/>
      <c r="IZ32" s="54"/>
      <c r="JA32" s="54"/>
      <c r="JB32" s="54"/>
      <c r="JC32" s="54"/>
      <c r="JD32" s="54"/>
      <c r="JE32" s="54"/>
      <c r="JF32" s="54"/>
      <c r="JG32" s="54"/>
      <c r="JH32" s="54"/>
      <c r="JI32" s="54"/>
      <c r="JJ32" s="54"/>
      <c r="JK32" s="54"/>
      <c r="JL32" s="54"/>
      <c r="JM32" s="54"/>
      <c r="JN32" s="54"/>
      <c r="JO32" s="54"/>
      <c r="JP32" s="54"/>
      <c r="JQ32" s="54"/>
      <c r="JR32" s="54"/>
      <c r="JS32" s="54"/>
      <c r="JT32" s="54"/>
      <c r="JU32" s="54"/>
      <c r="JV32" s="54"/>
      <c r="JW32" s="54"/>
      <c r="JX32" s="54"/>
      <c r="JY32" s="54"/>
      <c r="JZ32" s="54"/>
      <c r="KA32" s="54"/>
      <c r="KB32" s="54"/>
      <c r="KC32" s="54"/>
      <c r="KD32" s="54"/>
      <c r="KE32" s="54"/>
      <c r="KF32" s="54"/>
      <c r="KG32" s="54"/>
      <c r="KH32" s="54"/>
      <c r="KI32" s="54"/>
      <c r="KJ32" s="54"/>
      <c r="KK32" s="54"/>
      <c r="KL32" s="54"/>
      <c r="KM32" s="54"/>
      <c r="KN32" s="54"/>
      <c r="KO32" s="54"/>
      <c r="KP32" s="54"/>
      <c r="KQ32" s="54"/>
      <c r="KR32" s="54"/>
      <c r="KS32" s="54"/>
      <c r="KT32" s="54"/>
      <c r="KU32" s="54"/>
      <c r="KV32" s="54"/>
      <c r="KW32" s="54"/>
      <c r="KX32" s="54"/>
      <c r="KY32" s="54"/>
      <c r="KZ32" s="54"/>
      <c r="LA32" s="54"/>
      <c r="LB32" s="54"/>
      <c r="LC32" s="54"/>
      <c r="LD32" s="54"/>
      <c r="LE32" s="54"/>
      <c r="LF32" s="54"/>
      <c r="LG32" s="54"/>
      <c r="LH32" s="54"/>
      <c r="LI32" s="54"/>
      <c r="LJ32" s="54"/>
      <c r="LK32" s="54"/>
      <c r="LL32" s="54"/>
      <c r="LM32" s="54"/>
      <c r="LN32" s="54"/>
      <c r="LO32" s="54"/>
      <c r="LP32" s="54"/>
      <c r="LQ32" s="54"/>
      <c r="LR32" s="54"/>
      <c r="LS32" s="54"/>
      <c r="LT32" s="54"/>
      <c r="LU32" s="54"/>
      <c r="LV32" s="54"/>
      <c r="LW32" s="54"/>
      <c r="LX32" s="54"/>
      <c r="LY32" s="54"/>
      <c r="LZ32" s="54"/>
      <c r="MA32" s="54"/>
      <c r="MB32" s="54"/>
      <c r="MC32" s="54"/>
      <c r="MD32" s="54"/>
      <c r="ME32" s="54"/>
      <c r="MF32" s="54"/>
      <c r="MG32" s="54"/>
      <c r="MH32" s="54"/>
      <c r="MI32" s="54"/>
      <c r="MJ32" s="54"/>
      <c r="MK32" s="54"/>
      <c r="ML32" s="54"/>
      <c r="MM32" s="54"/>
      <c r="MN32" s="54"/>
      <c r="MO32" s="54"/>
      <c r="MP32" s="54"/>
      <c r="MQ32" s="54"/>
      <c r="MR32" s="54"/>
      <c r="MS32" s="54"/>
      <c r="MT32" s="54"/>
      <c r="MU32" s="54"/>
      <c r="MV32" s="54"/>
      <c r="MW32" s="54"/>
      <c r="MX32" s="54"/>
      <c r="MY32" s="54"/>
      <c r="MZ32" s="54"/>
      <c r="NA32" s="54"/>
      <c r="NB32" s="54"/>
      <c r="NC32" s="54"/>
      <c r="ND32" s="54"/>
      <c r="NE32" s="54"/>
      <c r="NF32" s="54"/>
      <c r="NG32" s="54"/>
      <c r="NH32" s="54"/>
      <c r="NI32" s="54"/>
      <c r="NJ32" s="54"/>
      <c r="NK32" s="54"/>
      <c r="NL32" s="54"/>
      <c r="NM32" s="54"/>
      <c r="NN32" s="54"/>
      <c r="NO32" s="54"/>
      <c r="NP32" s="54"/>
      <c r="NQ32" s="54"/>
      <c r="NR32" s="54"/>
      <c r="NS32" s="54"/>
      <c r="NT32" s="54"/>
      <c r="NU32" s="54"/>
      <c r="NV32" s="54"/>
      <c r="NW32" s="54"/>
      <c r="NX32" s="54"/>
      <c r="NY32" s="54"/>
      <c r="NZ32" s="54"/>
      <c r="OA32" s="54"/>
      <c r="OB32" s="54"/>
      <c r="OC32" s="54"/>
      <c r="OD32" s="54"/>
      <c r="OE32" s="54"/>
      <c r="OF32" s="54"/>
      <c r="OG32" s="54"/>
      <c r="OH32" s="54"/>
      <c r="OI32" s="54"/>
      <c r="OJ32" s="54"/>
      <c r="OK32" s="54"/>
      <c r="OL32" s="54"/>
      <c r="OM32" s="54"/>
      <c r="ON32" s="54"/>
      <c r="OO32" s="54"/>
      <c r="OP32" s="54"/>
      <c r="OQ32" s="54"/>
      <c r="OR32" s="54"/>
      <c r="OS32" s="54"/>
      <c r="OT32" s="54"/>
      <c r="OU32" s="54"/>
      <c r="OV32" s="54"/>
      <c r="OW32" s="54"/>
    </row>
    <row r="33" spans="1:413" s="57" customFormat="1" ht="18" customHeight="1">
      <c r="A33" s="54"/>
      <c r="B33" s="54"/>
      <c r="C33" s="132" t="s">
        <v>32</v>
      </c>
      <c r="D33" s="132"/>
      <c r="E33" s="132"/>
      <c r="F33" s="132"/>
      <c r="G33" s="132"/>
      <c r="H33" s="132"/>
      <c r="I33" s="132"/>
      <c r="J33" s="132"/>
      <c r="K33" s="54"/>
      <c r="L33" s="54"/>
      <c r="M33" s="54"/>
      <c r="N33" s="54"/>
      <c r="O33" s="54"/>
      <c r="P33" s="54"/>
      <c r="Q33" s="54"/>
      <c r="R33" s="54"/>
      <c r="S33" s="56"/>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c r="IW33" s="54"/>
      <c r="IX33" s="54"/>
      <c r="IY33" s="54"/>
      <c r="IZ33" s="54"/>
      <c r="JA33" s="54"/>
      <c r="JB33" s="54"/>
      <c r="JC33" s="54"/>
      <c r="JD33" s="54"/>
      <c r="JE33" s="54"/>
      <c r="JF33" s="54"/>
      <c r="JG33" s="54"/>
      <c r="JH33" s="54"/>
      <c r="JI33" s="54"/>
      <c r="JJ33" s="54"/>
      <c r="JK33" s="54"/>
      <c r="JL33" s="54"/>
      <c r="JM33" s="54"/>
      <c r="JN33" s="54"/>
      <c r="JO33" s="54"/>
      <c r="JP33" s="54"/>
      <c r="JQ33" s="54"/>
      <c r="JR33" s="54"/>
      <c r="JS33" s="54"/>
      <c r="JT33" s="54"/>
      <c r="JU33" s="54"/>
      <c r="JV33" s="54"/>
      <c r="JW33" s="54"/>
      <c r="JX33" s="54"/>
      <c r="JY33" s="54"/>
      <c r="JZ33" s="54"/>
      <c r="KA33" s="54"/>
      <c r="KB33" s="54"/>
      <c r="KC33" s="54"/>
      <c r="KD33" s="54"/>
      <c r="KE33" s="54"/>
      <c r="KF33" s="54"/>
      <c r="KG33" s="54"/>
      <c r="KH33" s="54"/>
      <c r="KI33" s="54"/>
      <c r="KJ33" s="54"/>
      <c r="KK33" s="54"/>
      <c r="KL33" s="54"/>
      <c r="KM33" s="54"/>
      <c r="KN33" s="54"/>
      <c r="KO33" s="54"/>
      <c r="KP33" s="54"/>
      <c r="KQ33" s="54"/>
      <c r="KR33" s="54"/>
      <c r="KS33" s="54"/>
      <c r="KT33" s="54"/>
      <c r="KU33" s="54"/>
      <c r="KV33" s="54"/>
      <c r="KW33" s="54"/>
      <c r="KX33" s="54"/>
      <c r="KY33" s="54"/>
      <c r="KZ33" s="54"/>
      <c r="LA33" s="54"/>
      <c r="LB33" s="54"/>
      <c r="LC33" s="54"/>
      <c r="LD33" s="54"/>
      <c r="LE33" s="54"/>
      <c r="LF33" s="54"/>
      <c r="LG33" s="54"/>
      <c r="LH33" s="54"/>
      <c r="LI33" s="54"/>
      <c r="LJ33" s="54"/>
      <c r="LK33" s="54"/>
      <c r="LL33" s="54"/>
      <c r="LM33" s="54"/>
      <c r="LN33" s="54"/>
      <c r="LO33" s="54"/>
      <c r="LP33" s="54"/>
      <c r="LQ33" s="54"/>
      <c r="LR33" s="54"/>
      <c r="LS33" s="54"/>
      <c r="LT33" s="54"/>
      <c r="LU33" s="54"/>
      <c r="LV33" s="54"/>
      <c r="LW33" s="54"/>
      <c r="LX33" s="54"/>
      <c r="LY33" s="54"/>
      <c r="LZ33" s="54"/>
      <c r="MA33" s="54"/>
      <c r="MB33" s="54"/>
      <c r="MC33" s="54"/>
      <c r="MD33" s="54"/>
      <c r="ME33" s="54"/>
      <c r="MF33" s="54"/>
      <c r="MG33" s="54"/>
      <c r="MH33" s="54"/>
      <c r="MI33" s="54"/>
      <c r="MJ33" s="54"/>
      <c r="MK33" s="54"/>
      <c r="ML33" s="54"/>
      <c r="MM33" s="54"/>
      <c r="MN33" s="54"/>
      <c r="MO33" s="54"/>
      <c r="MP33" s="54"/>
      <c r="MQ33" s="54"/>
      <c r="MR33" s="54"/>
      <c r="MS33" s="54"/>
      <c r="MT33" s="54"/>
      <c r="MU33" s="54"/>
      <c r="MV33" s="54"/>
      <c r="MW33" s="54"/>
      <c r="MX33" s="54"/>
      <c r="MY33" s="54"/>
      <c r="MZ33" s="54"/>
      <c r="NA33" s="54"/>
      <c r="NB33" s="54"/>
      <c r="NC33" s="54"/>
      <c r="ND33" s="54"/>
      <c r="NE33" s="54"/>
      <c r="NF33" s="54"/>
      <c r="NG33" s="54"/>
      <c r="NH33" s="54"/>
      <c r="NI33" s="54"/>
      <c r="NJ33" s="54"/>
      <c r="NK33" s="54"/>
      <c r="NL33" s="54"/>
      <c r="NM33" s="54"/>
      <c r="NN33" s="54"/>
      <c r="NO33" s="54"/>
      <c r="NP33" s="54"/>
      <c r="NQ33" s="54"/>
      <c r="NR33" s="54"/>
      <c r="NS33" s="54"/>
      <c r="NT33" s="54"/>
      <c r="NU33" s="54"/>
      <c r="NV33" s="54"/>
      <c r="NW33" s="54"/>
      <c r="NX33" s="54"/>
      <c r="NY33" s="54"/>
      <c r="NZ33" s="54"/>
      <c r="OA33" s="54"/>
      <c r="OB33" s="54"/>
      <c r="OC33" s="54"/>
      <c r="OD33" s="54"/>
      <c r="OE33" s="54"/>
      <c r="OF33" s="54"/>
      <c r="OG33" s="54"/>
      <c r="OH33" s="54"/>
      <c r="OI33" s="54"/>
      <c r="OJ33" s="54"/>
      <c r="OK33" s="54"/>
      <c r="OL33" s="54"/>
      <c r="OM33" s="54"/>
      <c r="ON33" s="54"/>
      <c r="OO33" s="54"/>
      <c r="OP33" s="54"/>
      <c r="OQ33" s="54"/>
      <c r="OR33" s="54"/>
      <c r="OS33" s="54"/>
      <c r="OT33" s="54"/>
      <c r="OU33" s="54"/>
      <c r="OV33" s="54"/>
      <c r="OW33" s="54"/>
    </row>
    <row r="34" spans="1:413" s="23" customFormat="1" ht="14.5" customHeight="1">
      <c r="A34" s="17"/>
      <c r="B34" s="54"/>
      <c r="C34" s="55"/>
      <c r="D34" s="53"/>
      <c r="E34" s="53"/>
      <c r="F34" s="53"/>
      <c r="G34" s="53"/>
      <c r="H34" s="53"/>
      <c r="I34" s="53"/>
      <c r="J34" s="53"/>
      <c r="K34" s="17"/>
      <c r="L34" s="17"/>
      <c r="M34" s="17"/>
      <c r="N34" s="17"/>
      <c r="O34" s="17"/>
      <c r="P34" s="17"/>
      <c r="Q34" s="17"/>
      <c r="R34" s="17"/>
      <c r="S34" s="20"/>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row>
    <row r="35" spans="1:413" s="23" customFormat="1" ht="45" hidden="1" customHeight="1">
      <c r="A35" s="17"/>
      <c r="B35" s="54"/>
      <c r="C35" s="125"/>
      <c r="D35" s="126"/>
      <c r="E35" s="126"/>
      <c r="F35" s="126"/>
      <c r="G35" s="126"/>
      <c r="H35" s="126"/>
      <c r="I35" s="126"/>
      <c r="J35" s="126"/>
      <c r="K35" s="17"/>
      <c r="L35" s="17"/>
      <c r="M35" s="17"/>
      <c r="N35" s="17"/>
      <c r="O35" s="17"/>
      <c r="P35" s="17"/>
      <c r="Q35" s="17"/>
      <c r="R35" s="17"/>
      <c r="S35" s="20"/>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row>
    <row r="36" spans="1:413" s="23" customFormat="1" ht="14.5" hidden="1" customHeight="1">
      <c r="A36" s="17"/>
      <c r="B36" s="17"/>
      <c r="C36" s="125"/>
      <c r="D36" s="126"/>
      <c r="E36" s="126"/>
      <c r="F36" s="126"/>
      <c r="G36" s="126"/>
      <c r="H36" s="126"/>
      <c r="I36" s="126"/>
      <c r="J36" s="126"/>
      <c r="K36" s="17"/>
      <c r="L36" s="17"/>
      <c r="M36" s="17"/>
      <c r="N36" s="17"/>
      <c r="O36" s="17"/>
      <c r="P36" s="17"/>
      <c r="Q36" s="17"/>
      <c r="R36" s="17"/>
      <c r="S36" s="20"/>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row>
    <row r="37" spans="1:413" s="23" customFormat="1" ht="14" hidden="1">
      <c r="A37" s="17"/>
      <c r="B37" s="17"/>
      <c r="C37" s="127"/>
      <c r="D37" s="128"/>
      <c r="E37" s="128"/>
      <c r="F37" s="128"/>
      <c r="G37" s="128"/>
      <c r="H37" s="128"/>
      <c r="I37" s="128"/>
      <c r="J37" s="128"/>
      <c r="K37" s="17"/>
      <c r="L37" s="17"/>
      <c r="M37" s="17"/>
      <c r="N37" s="17"/>
      <c r="O37" s="17"/>
      <c r="P37" s="17"/>
      <c r="Q37" s="17"/>
      <c r="R37" s="17"/>
      <c r="S37" s="20"/>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row>
    <row r="38" spans="1:413" s="23" customFormat="1" ht="14" hidden="1">
      <c r="A38" s="17"/>
      <c r="B38" s="17"/>
      <c r="C38" s="19"/>
      <c r="D38" s="53"/>
      <c r="E38" s="53"/>
      <c r="F38" s="53"/>
      <c r="G38" s="53"/>
      <c r="H38" s="53"/>
      <c r="I38" s="53"/>
      <c r="J38" s="53"/>
      <c r="K38" s="17"/>
      <c r="L38" s="17"/>
      <c r="M38" s="17"/>
      <c r="N38" s="17"/>
      <c r="O38" s="17"/>
      <c r="P38" s="17"/>
      <c r="Q38" s="17"/>
      <c r="R38" s="17"/>
      <c r="S38" s="20"/>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c r="OQ38" s="17"/>
      <c r="OR38" s="17"/>
      <c r="OS38" s="17"/>
      <c r="OT38" s="17"/>
      <c r="OU38" s="17"/>
      <c r="OV38" s="17"/>
      <c r="OW38" s="17"/>
    </row>
    <row r="39" spans="1:413" s="23" customFormat="1" ht="14" hidden="1">
      <c r="A39" s="17"/>
      <c r="B39" s="17"/>
      <c r="C39" s="19"/>
      <c r="D39" s="53"/>
      <c r="E39" s="53"/>
      <c r="F39" s="53"/>
      <c r="G39" s="53"/>
      <c r="H39" s="53"/>
      <c r="I39" s="53"/>
      <c r="J39" s="53"/>
      <c r="K39" s="17"/>
      <c r="L39" s="17"/>
      <c r="M39" s="17"/>
      <c r="N39" s="17"/>
      <c r="O39" s="17"/>
      <c r="P39" s="17"/>
      <c r="Q39" s="17"/>
      <c r="R39" s="17"/>
      <c r="S39" s="20"/>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row>
    <row r="40" spans="1:413" s="23" customFormat="1" ht="14" hidden="1">
      <c r="A40" s="17"/>
      <c r="B40" s="17"/>
      <c r="C40" s="19"/>
      <c r="D40" s="53"/>
      <c r="E40" s="53"/>
      <c r="F40" s="53"/>
      <c r="G40" s="53"/>
      <c r="H40" s="53"/>
      <c r="I40" s="53"/>
      <c r="J40" s="53"/>
      <c r="K40" s="17"/>
      <c r="L40" s="17"/>
      <c r="M40" s="17"/>
      <c r="N40" s="17"/>
      <c r="O40" s="17"/>
      <c r="P40" s="17"/>
      <c r="Q40" s="17"/>
      <c r="R40" s="17"/>
      <c r="S40" s="20"/>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row>
    <row r="41" spans="1:413" s="23" customFormat="1" ht="14" hidden="1">
      <c r="A41" s="17"/>
      <c r="B41" s="17"/>
      <c r="C41" s="19"/>
      <c r="D41" s="53"/>
      <c r="E41" s="53"/>
      <c r="F41" s="53"/>
      <c r="G41" s="53"/>
      <c r="H41" s="53"/>
      <c r="I41" s="53"/>
      <c r="J41" s="53"/>
      <c r="K41" s="17"/>
      <c r="L41" s="17"/>
      <c r="M41" s="17"/>
      <c r="N41" s="17"/>
      <c r="O41" s="17"/>
      <c r="P41" s="17"/>
      <c r="Q41" s="17"/>
      <c r="R41" s="17"/>
      <c r="S41" s="20"/>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row>
    <row r="42" spans="1:413" s="23" customFormat="1" ht="14" hidden="1">
      <c r="A42" s="17"/>
      <c r="B42" s="17"/>
      <c r="C42" s="19"/>
      <c r="D42" s="53"/>
      <c r="E42" s="53"/>
      <c r="F42" s="53"/>
      <c r="G42" s="53"/>
      <c r="H42" s="53"/>
      <c r="I42" s="53"/>
      <c r="J42" s="53"/>
      <c r="K42" s="17"/>
      <c r="L42" s="17"/>
      <c r="M42" s="17"/>
      <c r="N42" s="17"/>
      <c r="O42" s="17"/>
      <c r="P42" s="17"/>
      <c r="Q42" s="17"/>
      <c r="R42" s="17"/>
      <c r="S42" s="20"/>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c r="NM42" s="17"/>
      <c r="NN42" s="17"/>
      <c r="NO42" s="17"/>
      <c r="NP42" s="17"/>
      <c r="NQ42" s="17"/>
      <c r="NR42" s="17"/>
      <c r="NS42" s="17"/>
      <c r="NT42" s="17"/>
      <c r="NU42" s="17"/>
      <c r="NV42" s="17"/>
      <c r="NW42" s="17"/>
      <c r="NX42" s="17"/>
      <c r="NY42" s="17"/>
      <c r="NZ42" s="17"/>
      <c r="OA42" s="17"/>
      <c r="OB42" s="17"/>
      <c r="OC42" s="17"/>
      <c r="OD42" s="17"/>
      <c r="OE42" s="17"/>
      <c r="OF42" s="17"/>
      <c r="OG42" s="17"/>
      <c r="OH42" s="17"/>
      <c r="OI42" s="17"/>
      <c r="OJ42" s="17"/>
      <c r="OK42" s="17"/>
      <c r="OL42" s="17"/>
      <c r="OM42" s="17"/>
      <c r="ON42" s="17"/>
      <c r="OO42" s="17"/>
      <c r="OP42" s="17"/>
      <c r="OQ42" s="17"/>
      <c r="OR42" s="17"/>
      <c r="OS42" s="17"/>
      <c r="OT42" s="17"/>
      <c r="OU42" s="17"/>
      <c r="OV42" s="17"/>
      <c r="OW42" s="17"/>
    </row>
    <row r="43" spans="1:413" s="23" customFormat="1" ht="14" hidden="1">
      <c r="A43" s="17"/>
      <c r="B43" s="17"/>
      <c r="C43" s="19"/>
      <c r="D43" s="53"/>
      <c r="E43" s="53"/>
      <c r="F43" s="53"/>
      <c r="G43" s="53"/>
      <c r="H43" s="53"/>
      <c r="I43" s="53"/>
      <c r="J43" s="53"/>
      <c r="K43" s="17"/>
      <c r="L43" s="17"/>
      <c r="M43" s="17"/>
      <c r="N43" s="17"/>
      <c r="O43" s="17"/>
      <c r="P43" s="17"/>
      <c r="Q43" s="17"/>
      <c r="R43" s="17"/>
      <c r="S43" s="20"/>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c r="LL43" s="17"/>
      <c r="LM43" s="17"/>
      <c r="LN43" s="17"/>
      <c r="LO43" s="17"/>
      <c r="LP43" s="17"/>
      <c r="LQ43" s="17"/>
      <c r="LR43" s="17"/>
      <c r="LS43" s="17"/>
      <c r="LT43" s="17"/>
      <c r="LU43" s="17"/>
      <c r="LV43" s="17"/>
      <c r="LW43" s="17"/>
      <c r="LX43" s="17"/>
      <c r="LY43" s="17"/>
      <c r="LZ43" s="17"/>
      <c r="MA43" s="17"/>
      <c r="MB43" s="17"/>
      <c r="MC43" s="17"/>
      <c r="MD43" s="17"/>
      <c r="ME43" s="17"/>
      <c r="MF43" s="17"/>
      <c r="MG43" s="17"/>
      <c r="MH43" s="17"/>
      <c r="MI43" s="17"/>
      <c r="MJ43" s="17"/>
      <c r="MK43" s="17"/>
      <c r="ML43" s="17"/>
      <c r="MM43" s="17"/>
      <c r="MN43" s="17"/>
      <c r="MO43" s="17"/>
      <c r="MP43" s="17"/>
      <c r="MQ43" s="17"/>
      <c r="MR43" s="17"/>
      <c r="MS43" s="17"/>
      <c r="MT43" s="17"/>
      <c r="MU43" s="17"/>
      <c r="MV43" s="17"/>
      <c r="MW43" s="17"/>
      <c r="MX43" s="17"/>
      <c r="MY43" s="17"/>
      <c r="MZ43" s="17"/>
      <c r="NA43" s="17"/>
      <c r="NB43" s="17"/>
      <c r="NC43" s="17"/>
      <c r="ND43" s="17"/>
      <c r="NE43" s="17"/>
      <c r="NF43" s="17"/>
      <c r="NG43" s="17"/>
      <c r="NH43" s="17"/>
      <c r="NI43" s="17"/>
      <c r="NJ43" s="17"/>
      <c r="NK43" s="17"/>
      <c r="NL43" s="17"/>
      <c r="NM43" s="17"/>
      <c r="NN43" s="17"/>
      <c r="NO43" s="17"/>
      <c r="NP43" s="17"/>
      <c r="NQ43" s="17"/>
      <c r="NR43" s="17"/>
      <c r="NS43" s="17"/>
      <c r="NT43" s="17"/>
      <c r="NU43" s="17"/>
      <c r="NV43" s="17"/>
      <c r="NW43" s="17"/>
      <c r="NX43" s="17"/>
      <c r="NY43" s="17"/>
      <c r="NZ43" s="17"/>
      <c r="OA43" s="17"/>
      <c r="OB43" s="17"/>
      <c r="OC43" s="17"/>
      <c r="OD43" s="17"/>
      <c r="OE43" s="17"/>
      <c r="OF43" s="17"/>
      <c r="OG43" s="17"/>
      <c r="OH43" s="17"/>
      <c r="OI43" s="17"/>
      <c r="OJ43" s="17"/>
      <c r="OK43" s="17"/>
      <c r="OL43" s="17"/>
      <c r="OM43" s="17"/>
      <c r="ON43" s="17"/>
      <c r="OO43" s="17"/>
      <c r="OP43" s="17"/>
      <c r="OQ43" s="17"/>
      <c r="OR43" s="17"/>
      <c r="OS43" s="17"/>
      <c r="OT43" s="17"/>
      <c r="OU43" s="17"/>
      <c r="OV43" s="17"/>
      <c r="OW43" s="17"/>
    </row>
    <row r="44" spans="1:413" s="23" customFormat="1" ht="14" hidden="1">
      <c r="A44" s="17"/>
      <c r="B44" s="17"/>
      <c r="C44" s="19"/>
      <c r="D44" s="53"/>
      <c r="E44" s="53"/>
      <c r="F44" s="53"/>
      <c r="G44" s="53"/>
      <c r="H44" s="53"/>
      <c r="I44" s="53"/>
      <c r="J44" s="53"/>
      <c r="K44" s="17"/>
      <c r="L44" s="17"/>
      <c r="M44" s="17"/>
      <c r="N44" s="17"/>
      <c r="O44" s="17"/>
      <c r="P44" s="17"/>
      <c r="Q44" s="17"/>
      <c r="R44" s="17"/>
      <c r="S44" s="20"/>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row>
    <row r="45" spans="1:413" s="23" customFormat="1" ht="14" hidden="1">
      <c r="A45" s="17"/>
      <c r="B45" s="17"/>
      <c r="C45" s="19"/>
      <c r="D45" s="53"/>
      <c r="E45" s="53"/>
      <c r="F45" s="53"/>
      <c r="G45" s="53"/>
      <c r="H45" s="53"/>
      <c r="I45" s="53"/>
      <c r="J45" s="53"/>
      <c r="K45" s="17"/>
      <c r="L45" s="17"/>
      <c r="M45" s="17"/>
      <c r="N45" s="17"/>
      <c r="O45" s="17"/>
      <c r="P45" s="17"/>
      <c r="Q45" s="17"/>
      <c r="R45" s="17"/>
      <c r="S45" s="20"/>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row>
    <row r="46" spans="1:413" s="23" customFormat="1" ht="14" hidden="1">
      <c r="A46" s="17"/>
      <c r="B46" s="17"/>
      <c r="C46" s="19"/>
      <c r="D46" s="53"/>
      <c r="E46" s="53"/>
      <c r="F46" s="53"/>
      <c r="G46" s="53"/>
      <c r="H46" s="53"/>
      <c r="I46" s="53"/>
      <c r="J46" s="53"/>
      <c r="K46" s="17"/>
      <c r="L46" s="17"/>
      <c r="M46" s="17"/>
      <c r="N46" s="17"/>
      <c r="O46" s="17"/>
      <c r="P46" s="17"/>
      <c r="Q46" s="17"/>
      <c r="R46" s="17"/>
      <c r="S46" s="20"/>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row>
    <row r="47" spans="1:413" s="23" customFormat="1" ht="14" hidden="1">
      <c r="A47" s="17"/>
      <c r="B47" s="17"/>
      <c r="C47" s="19"/>
      <c r="D47" s="53"/>
      <c r="E47" s="53"/>
      <c r="F47" s="53"/>
      <c r="G47" s="53"/>
      <c r="H47" s="53"/>
      <c r="I47" s="53"/>
      <c r="J47" s="53"/>
      <c r="K47" s="17"/>
      <c r="L47" s="17"/>
      <c r="M47" s="17"/>
      <c r="N47" s="17"/>
      <c r="O47" s="17"/>
      <c r="P47" s="17"/>
      <c r="Q47" s="17"/>
      <c r="R47" s="17"/>
      <c r="S47" s="20"/>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row>
    <row r="48" spans="1:413" s="23" customFormat="1" ht="14" hidden="1">
      <c r="A48" s="17"/>
      <c r="B48" s="17"/>
      <c r="C48" s="19"/>
      <c r="D48" s="53"/>
      <c r="E48" s="53"/>
      <c r="F48" s="53"/>
      <c r="G48" s="53"/>
      <c r="H48" s="53"/>
      <c r="I48" s="53"/>
      <c r="J48" s="53"/>
      <c r="K48" s="17"/>
      <c r="L48" s="17"/>
      <c r="M48" s="17"/>
      <c r="N48" s="17"/>
      <c r="O48" s="17"/>
      <c r="P48" s="17"/>
      <c r="Q48" s="17"/>
      <c r="R48" s="17"/>
      <c r="S48" s="20"/>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row>
    <row r="49" spans="1:413" s="23" customFormat="1" ht="14" hidden="1">
      <c r="A49" s="17"/>
      <c r="B49" s="17"/>
      <c r="C49" s="19"/>
      <c r="D49" s="19"/>
      <c r="E49" s="19"/>
      <c r="F49" s="19"/>
      <c r="G49" s="19"/>
      <c r="H49" s="19"/>
      <c r="I49" s="19"/>
      <c r="J49" s="19"/>
      <c r="K49" s="17"/>
      <c r="L49" s="17"/>
      <c r="M49" s="17"/>
      <c r="N49" s="17"/>
      <c r="O49" s="17"/>
      <c r="P49" s="17"/>
      <c r="Q49" s="17"/>
      <c r="R49" s="17"/>
      <c r="S49" s="20"/>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row>
    <row r="50" spans="1:413" s="23" customFormat="1" ht="14" hidden="1">
      <c r="A50" s="17"/>
      <c r="B50" s="17"/>
      <c r="C50" s="17"/>
      <c r="D50" s="17"/>
      <c r="E50" s="17"/>
      <c r="F50" s="17"/>
      <c r="G50" s="19"/>
      <c r="H50" s="19"/>
      <c r="I50" s="19"/>
      <c r="J50" s="19"/>
      <c r="K50" s="17"/>
      <c r="L50" s="17"/>
      <c r="M50" s="17"/>
      <c r="N50" s="17"/>
      <c r="O50" s="17"/>
      <c r="P50" s="17"/>
      <c r="Q50" s="17"/>
      <c r="R50" s="17"/>
      <c r="S50" s="20"/>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row>
    <row r="51" spans="1:413" s="23" customFormat="1" ht="14" hidden="1">
      <c r="A51" s="17"/>
      <c r="B51" s="17"/>
      <c r="C51" s="19"/>
      <c r="D51" s="19"/>
      <c r="E51" s="19"/>
      <c r="F51" s="19"/>
      <c r="G51" s="19"/>
      <c r="H51" s="19"/>
      <c r="I51" s="19"/>
      <c r="J51" s="19"/>
      <c r="K51" s="17"/>
      <c r="L51" s="17"/>
      <c r="M51" s="17"/>
      <c r="N51" s="17"/>
      <c r="O51" s="17"/>
      <c r="P51" s="17"/>
      <c r="Q51" s="17"/>
      <c r="R51" s="17"/>
      <c r="S51" s="20"/>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row>
    <row r="52" spans="1:413" s="23" customFormat="1" ht="14" hidden="1">
      <c r="A52" s="17"/>
      <c r="B52" s="17"/>
      <c r="C52" s="19"/>
      <c r="D52" s="19"/>
      <c r="E52" s="19"/>
      <c r="F52" s="19"/>
      <c r="G52" s="19"/>
      <c r="H52" s="19"/>
      <c r="I52" s="19"/>
      <c r="J52" s="19"/>
      <c r="K52" s="17"/>
      <c r="L52" s="17"/>
      <c r="M52" s="17"/>
      <c r="N52" s="17"/>
      <c r="O52" s="17"/>
      <c r="P52" s="17"/>
      <c r="Q52" s="17"/>
      <c r="R52" s="17"/>
      <c r="S52" s="20"/>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row>
    <row r="53" spans="1:413" s="23" customFormat="1" ht="14" hidden="1">
      <c r="A53" s="17"/>
      <c r="B53" s="17"/>
      <c r="C53" s="19"/>
      <c r="D53" s="19"/>
      <c r="E53" s="19"/>
      <c r="F53" s="19"/>
      <c r="G53" s="19"/>
      <c r="H53" s="19"/>
      <c r="I53" s="19"/>
      <c r="J53" s="19"/>
      <c r="K53" s="17"/>
      <c r="L53" s="17"/>
      <c r="M53" s="17"/>
      <c r="N53" s="17"/>
      <c r="O53" s="17"/>
      <c r="P53" s="17"/>
      <c r="Q53" s="17"/>
      <c r="R53" s="17"/>
      <c r="S53" s="20"/>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row>
    <row r="54" spans="1:413" s="23" customFormat="1" ht="14" hidden="1">
      <c r="A54" s="17"/>
      <c r="B54" s="17"/>
      <c r="C54" s="19"/>
      <c r="D54" s="19"/>
      <c r="E54" s="19"/>
      <c r="F54" s="19"/>
      <c r="G54" s="19"/>
      <c r="H54" s="19"/>
      <c r="I54" s="19"/>
      <c r="J54" s="19"/>
      <c r="K54" s="17"/>
      <c r="L54" s="17"/>
      <c r="M54" s="17"/>
      <c r="N54" s="17"/>
      <c r="O54" s="17"/>
      <c r="P54" s="17"/>
      <c r="Q54" s="17"/>
      <c r="R54" s="17"/>
      <c r="S54" s="20"/>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row>
    <row r="55" spans="1:413" s="23" customFormat="1" ht="14" hidden="1">
      <c r="A55" s="17"/>
      <c r="B55" s="17"/>
      <c r="C55" s="19"/>
      <c r="D55" s="19"/>
      <c r="E55" s="19"/>
      <c r="F55" s="19"/>
      <c r="G55" s="19"/>
      <c r="H55" s="19"/>
      <c r="I55" s="19"/>
      <c r="J55" s="19"/>
      <c r="K55" s="17"/>
      <c r="L55" s="17"/>
      <c r="M55" s="17"/>
      <c r="N55" s="17"/>
      <c r="O55" s="17"/>
      <c r="P55" s="17"/>
      <c r="Q55" s="17"/>
      <c r="R55" s="17"/>
      <c r="S55" s="20"/>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c r="LL55" s="17"/>
      <c r="LM55" s="17"/>
      <c r="LN55" s="17"/>
      <c r="LO55" s="17"/>
      <c r="LP55" s="17"/>
      <c r="LQ55" s="17"/>
      <c r="LR55" s="17"/>
      <c r="LS55" s="17"/>
      <c r="LT55" s="17"/>
      <c r="LU55" s="17"/>
      <c r="LV55" s="17"/>
      <c r="LW55" s="17"/>
      <c r="LX55" s="17"/>
      <c r="LY55" s="17"/>
      <c r="LZ55" s="17"/>
      <c r="MA55" s="17"/>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7"/>
      <c r="NE55" s="17"/>
      <c r="NF55" s="17"/>
      <c r="NG55" s="17"/>
      <c r="NH55" s="17"/>
      <c r="NI55" s="17"/>
      <c r="NJ55" s="17"/>
      <c r="NK55" s="17"/>
      <c r="NL55" s="17"/>
      <c r="NM55" s="17"/>
      <c r="NN55" s="17"/>
      <c r="NO55" s="17"/>
      <c r="NP55" s="17"/>
      <c r="NQ55" s="17"/>
      <c r="NR55" s="17"/>
      <c r="NS55" s="17"/>
      <c r="NT55" s="17"/>
      <c r="NU55" s="17"/>
      <c r="NV55" s="17"/>
      <c r="NW55" s="17"/>
      <c r="NX55" s="17"/>
      <c r="NY55" s="17"/>
      <c r="NZ55" s="17"/>
      <c r="OA55" s="17"/>
      <c r="OB55" s="17"/>
      <c r="OC55" s="17"/>
      <c r="OD55" s="17"/>
      <c r="OE55" s="17"/>
      <c r="OF55" s="17"/>
      <c r="OG55" s="17"/>
      <c r="OH55" s="17"/>
      <c r="OI55" s="17"/>
      <c r="OJ55" s="17"/>
      <c r="OK55" s="17"/>
      <c r="OL55" s="17"/>
      <c r="OM55" s="17"/>
      <c r="ON55" s="17"/>
      <c r="OO55" s="17"/>
      <c r="OP55" s="17"/>
      <c r="OQ55" s="17"/>
      <c r="OR55" s="17"/>
      <c r="OS55" s="17"/>
      <c r="OT55" s="17"/>
      <c r="OU55" s="17"/>
      <c r="OV55" s="17"/>
      <c r="OW55" s="17"/>
    </row>
  </sheetData>
  <sheetProtection algorithmName="SHA-512" hashValue="8azNTPhfA0RRzekvOpW0vnUGMPEsgevpJ6oBVxFksKBW69zxhg5G/OECXFboqFhUKebT21qaWWFv6cMwqog+uw==" saltValue="UPqyy+iTx1gUNTz00W3gXA==" spinCount="100000" sheet="1" objects="1" selectLockedCells="1"/>
  <mergeCells count="15">
    <mergeCell ref="C2:F2"/>
    <mergeCell ref="K10:K11"/>
    <mergeCell ref="H21:I21"/>
    <mergeCell ref="C35:J35"/>
    <mergeCell ref="C6:D6"/>
    <mergeCell ref="H20:I20"/>
    <mergeCell ref="C27:I27"/>
    <mergeCell ref="H24:I25"/>
    <mergeCell ref="H19:I19"/>
    <mergeCell ref="C36:J36"/>
    <mergeCell ref="C37:J37"/>
    <mergeCell ref="C32:J32"/>
    <mergeCell ref="C30:J30"/>
    <mergeCell ref="C31:J31"/>
    <mergeCell ref="C33:J33"/>
  </mergeCells>
  <conditionalFormatting sqref="N9:N10">
    <cfRule type="expression" dxfId="5" priority="1">
      <formula>C10="yes"</formula>
    </cfRule>
    <cfRule type="expression" dxfId="4" priority="2" stopIfTrue="1">
      <formula>"d14=""yes"""</formula>
    </cfRule>
  </conditionalFormatting>
  <conditionalFormatting sqref="K9:M10 Q12 Q9:Q10 K12:M12">
    <cfRule type="expression" dxfId="3" priority="13">
      <formula>A10="yes"</formula>
    </cfRule>
    <cfRule type="expression" dxfId="2" priority="14" stopIfTrue="1">
      <formula>"d14=""yes"""</formula>
    </cfRule>
  </conditionalFormatting>
  <conditionalFormatting sqref="N12">
    <cfRule type="expression" dxfId="1" priority="15">
      <formula>#REF!="yes"</formula>
    </cfRule>
    <cfRule type="expression" dxfId="0" priority="16" stopIfTrue="1">
      <formula>"d14=""yes"""</formula>
    </cfRule>
  </conditionalFormatting>
  <dataValidations count="3">
    <dataValidation type="list" allowBlank="1" showInputMessage="1" showErrorMessage="1" sqref="F12:F14" xr:uid="{00000000-0002-0000-0000-000002000000}">
      <formula1>$S$6:$S$10</formula1>
    </dataValidation>
    <dataValidation type="list" allowBlank="1" showInputMessage="1" showErrorMessage="1" sqref="F10" xr:uid="{00000000-0002-0000-0000-000000000000}">
      <formula1>$V$9:$V$10</formula1>
    </dataValidation>
    <dataValidation type="list" allowBlank="1" showInputMessage="1" showErrorMessage="1" sqref="D10" xr:uid="{97808351-E229-42DC-94CE-E4D1B3D773DB}">
      <formula1>"Permanent, Casual"</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2"/>
  <sheetViews>
    <sheetView topLeftCell="A38" workbookViewId="0">
      <selection activeCell="D11" sqref="D11:D60"/>
    </sheetView>
  </sheetViews>
  <sheetFormatPr defaultColWidth="12.81640625" defaultRowHeight="13.5"/>
  <cols>
    <col min="1" max="1" width="3.1796875" style="6" customWidth="1"/>
    <col min="2" max="2" width="8.1796875" style="6" customWidth="1"/>
    <col min="3" max="4" width="10" style="1" customWidth="1"/>
    <col min="5" max="16384" width="12.81640625" style="7"/>
  </cols>
  <sheetData>
    <row r="1" spans="1:4">
      <c r="A1" s="9"/>
      <c r="B1" s="5"/>
      <c r="D1" s="2"/>
    </row>
    <row r="2" spans="1:4">
      <c r="B2" s="5"/>
    </row>
    <row r="3" spans="1:4">
      <c r="B3" s="6" t="s">
        <v>33</v>
      </c>
    </row>
    <row r="4" spans="1:4">
      <c r="C4" s="6"/>
      <c r="D4" s="6"/>
    </row>
    <row r="5" spans="1:4" ht="16.5" customHeight="1">
      <c r="D5" s="3"/>
    </row>
    <row r="6" spans="1:4">
      <c r="D6" s="3"/>
    </row>
    <row r="7" spans="1:4">
      <c r="D7" s="3"/>
    </row>
    <row r="8" spans="1:4">
      <c r="B8" s="5"/>
      <c r="D8" s="3"/>
    </row>
    <row r="9" spans="1:4" ht="15.75" customHeight="1">
      <c r="B9" s="141" t="s">
        <v>34</v>
      </c>
      <c r="C9" s="143" t="s">
        <v>52</v>
      </c>
      <c r="D9" s="143"/>
    </row>
    <row r="10" spans="1:4">
      <c r="B10" s="142"/>
      <c r="C10" s="120" t="s">
        <v>35</v>
      </c>
      <c r="D10" s="120" t="s">
        <v>36</v>
      </c>
    </row>
    <row r="11" spans="1:4" ht="14.5">
      <c r="A11" s="7"/>
      <c r="B11" s="107">
        <v>15</v>
      </c>
      <c r="C11" s="108">
        <v>4.6000000000000005</v>
      </c>
      <c r="D11" s="108">
        <v>0.5</v>
      </c>
    </row>
    <row r="12" spans="1:4" ht="14.5">
      <c r="A12" s="7"/>
      <c r="B12" s="109">
        <v>16</v>
      </c>
      <c r="C12" s="110">
        <v>4.6000000000000005</v>
      </c>
      <c r="D12" s="110">
        <v>0.5</v>
      </c>
    </row>
    <row r="13" spans="1:4" ht="14.5">
      <c r="A13" s="7"/>
      <c r="B13" s="109">
        <v>17</v>
      </c>
      <c r="C13" s="110">
        <v>4.6000000000000005</v>
      </c>
      <c r="D13" s="110">
        <v>0.5</v>
      </c>
    </row>
    <row r="14" spans="1:4" ht="14.5">
      <c r="A14" s="7"/>
      <c r="B14" s="109">
        <v>18</v>
      </c>
      <c r="C14" s="110">
        <v>4.6000000000000005</v>
      </c>
      <c r="D14" s="110">
        <v>0.5</v>
      </c>
    </row>
    <row r="15" spans="1:4" ht="14.5">
      <c r="A15" s="7"/>
      <c r="B15" s="109">
        <v>19</v>
      </c>
      <c r="C15" s="110">
        <v>4.6000000000000005</v>
      </c>
      <c r="D15" s="110">
        <v>0.5</v>
      </c>
    </row>
    <row r="16" spans="1:4" ht="14.5">
      <c r="A16" s="7"/>
      <c r="B16" s="109">
        <v>20</v>
      </c>
      <c r="C16" s="110">
        <v>4.3</v>
      </c>
      <c r="D16" s="110">
        <v>0.6</v>
      </c>
    </row>
    <row r="17" spans="1:4" ht="14.5">
      <c r="A17" s="7"/>
      <c r="B17" s="109">
        <v>21</v>
      </c>
      <c r="C17" s="110">
        <v>4.0999999999999996</v>
      </c>
      <c r="D17" s="110">
        <v>0.70000000000000007</v>
      </c>
    </row>
    <row r="18" spans="1:4" ht="14.5">
      <c r="A18" s="7"/>
      <c r="B18" s="109">
        <v>22</v>
      </c>
      <c r="C18" s="110">
        <v>3.8</v>
      </c>
      <c r="D18" s="110">
        <v>0.70000000000000007</v>
      </c>
    </row>
    <row r="19" spans="1:4" ht="14.5">
      <c r="A19" s="7"/>
      <c r="B19" s="109">
        <v>23</v>
      </c>
      <c r="C19" s="110">
        <v>3.5999999999999996</v>
      </c>
      <c r="D19" s="110">
        <v>0.70000000000000007</v>
      </c>
    </row>
    <row r="20" spans="1:4" ht="14.5">
      <c r="A20" s="7"/>
      <c r="B20" s="109">
        <v>24</v>
      </c>
      <c r="C20" s="110">
        <v>3.3000000000000003</v>
      </c>
      <c r="D20" s="110">
        <v>0.8</v>
      </c>
    </row>
    <row r="21" spans="1:4" ht="14.5">
      <c r="A21" s="7"/>
      <c r="B21" s="109">
        <v>25</v>
      </c>
      <c r="C21" s="110">
        <v>3.1</v>
      </c>
      <c r="D21" s="110">
        <v>0.8</v>
      </c>
    </row>
    <row r="22" spans="1:4" ht="14.5">
      <c r="A22" s="7"/>
      <c r="B22" s="109">
        <v>26</v>
      </c>
      <c r="C22" s="110">
        <v>2.9</v>
      </c>
      <c r="D22" s="110">
        <v>0.8</v>
      </c>
    </row>
    <row r="23" spans="1:4" ht="14.5">
      <c r="A23" s="7"/>
      <c r="B23" s="109">
        <v>27</v>
      </c>
      <c r="C23" s="110">
        <v>2.8000000000000003</v>
      </c>
      <c r="D23" s="110">
        <v>0.89999999999999991</v>
      </c>
    </row>
    <row r="24" spans="1:4" ht="14.5">
      <c r="A24" s="7"/>
      <c r="B24" s="109">
        <v>28</v>
      </c>
      <c r="C24" s="110">
        <v>2.8000000000000003</v>
      </c>
      <c r="D24" s="110">
        <v>0.89999999999999991</v>
      </c>
    </row>
    <row r="25" spans="1:4" ht="14.5">
      <c r="A25" s="7"/>
      <c r="B25" s="109">
        <v>29</v>
      </c>
      <c r="C25" s="110">
        <v>2.7</v>
      </c>
      <c r="D25" s="110">
        <v>1</v>
      </c>
    </row>
    <row r="26" spans="1:4" ht="14.5">
      <c r="A26" s="7"/>
      <c r="B26" s="109">
        <v>30</v>
      </c>
      <c r="C26" s="110">
        <v>2.7</v>
      </c>
      <c r="D26" s="110">
        <v>1.1000000000000001</v>
      </c>
    </row>
    <row r="27" spans="1:4" ht="14.5">
      <c r="A27" s="7"/>
      <c r="B27" s="109">
        <v>31</v>
      </c>
      <c r="C27" s="110">
        <v>2.7</v>
      </c>
      <c r="D27" s="110">
        <v>1.2</v>
      </c>
    </row>
    <row r="28" spans="1:4" ht="14.5">
      <c r="A28" s="7"/>
      <c r="B28" s="109">
        <v>32</v>
      </c>
      <c r="C28" s="110">
        <v>2.8000000000000003</v>
      </c>
      <c r="D28" s="110">
        <v>1.3</v>
      </c>
    </row>
    <row r="29" spans="1:4" ht="14.5">
      <c r="A29" s="7"/>
      <c r="B29" s="109">
        <v>33</v>
      </c>
      <c r="C29" s="110">
        <v>2.9</v>
      </c>
      <c r="D29" s="110">
        <v>1.5</v>
      </c>
    </row>
    <row r="30" spans="1:4" ht="14.5">
      <c r="A30" s="7"/>
      <c r="B30" s="109">
        <v>34</v>
      </c>
      <c r="C30" s="110">
        <v>3</v>
      </c>
      <c r="D30" s="110">
        <v>1.6</v>
      </c>
    </row>
    <row r="31" spans="1:4" ht="14.5">
      <c r="A31" s="7"/>
      <c r="B31" s="109">
        <v>35</v>
      </c>
      <c r="C31" s="110">
        <v>3.1</v>
      </c>
      <c r="D31" s="110">
        <v>1.7999999999999998</v>
      </c>
    </row>
    <row r="32" spans="1:4" ht="14.5">
      <c r="A32" s="7"/>
      <c r="B32" s="109">
        <v>36</v>
      </c>
      <c r="C32" s="110">
        <v>3.2</v>
      </c>
      <c r="D32" s="110">
        <v>2</v>
      </c>
    </row>
    <row r="33" spans="1:4" ht="14.5">
      <c r="A33" s="7"/>
      <c r="B33" s="109">
        <v>37</v>
      </c>
      <c r="C33" s="110">
        <v>3.3000000000000003</v>
      </c>
      <c r="D33" s="110">
        <v>2.3000000000000003</v>
      </c>
    </row>
    <row r="34" spans="1:4" ht="14.5">
      <c r="A34" s="7"/>
      <c r="B34" s="109">
        <v>38</v>
      </c>
      <c r="C34" s="110">
        <v>3.5</v>
      </c>
      <c r="D34" s="110">
        <v>2.6</v>
      </c>
    </row>
    <row r="35" spans="1:4" ht="14.5">
      <c r="A35" s="7"/>
      <c r="B35" s="109">
        <v>39</v>
      </c>
      <c r="C35" s="110">
        <v>3.8</v>
      </c>
      <c r="D35" s="110">
        <v>3</v>
      </c>
    </row>
    <row r="36" spans="1:4" ht="14.5">
      <c r="A36" s="7"/>
      <c r="B36" s="109">
        <v>40</v>
      </c>
      <c r="C36" s="110">
        <v>4.0999999999999996</v>
      </c>
      <c r="D36" s="110">
        <v>3.4000000000000004</v>
      </c>
    </row>
    <row r="37" spans="1:4" ht="14.5">
      <c r="A37" s="7"/>
      <c r="B37" s="109">
        <v>41</v>
      </c>
      <c r="C37" s="110">
        <v>4.5</v>
      </c>
      <c r="D37" s="110">
        <v>3.9000000000000004</v>
      </c>
    </row>
    <row r="38" spans="1:4" ht="14.5">
      <c r="A38" s="7"/>
      <c r="B38" s="109">
        <v>42</v>
      </c>
      <c r="C38" s="110">
        <v>4.8</v>
      </c>
      <c r="D38" s="110">
        <v>4.5</v>
      </c>
    </row>
    <row r="39" spans="1:4" ht="14.5">
      <c r="A39" s="7"/>
      <c r="B39" s="109">
        <v>43</v>
      </c>
      <c r="C39" s="110">
        <v>5.2</v>
      </c>
      <c r="D39" s="110">
        <v>5.0999999999999996</v>
      </c>
    </row>
    <row r="40" spans="1:4" ht="14.5">
      <c r="A40" s="7"/>
      <c r="B40" s="109">
        <v>44</v>
      </c>
      <c r="C40" s="110">
        <v>5.6999999999999993</v>
      </c>
      <c r="D40" s="110">
        <v>5.8999999999999995</v>
      </c>
    </row>
    <row r="41" spans="1:4" ht="14.5">
      <c r="A41" s="7"/>
      <c r="B41" s="109">
        <v>45</v>
      </c>
      <c r="C41" s="110">
        <v>6.1</v>
      </c>
      <c r="D41" s="110">
        <v>6.6000000000000005</v>
      </c>
    </row>
    <row r="42" spans="1:4" ht="14.5">
      <c r="A42" s="7"/>
      <c r="B42" s="109">
        <v>46</v>
      </c>
      <c r="C42" s="110">
        <v>6.5</v>
      </c>
      <c r="D42" s="110">
        <v>7.5</v>
      </c>
    </row>
    <row r="43" spans="1:4" ht="14.5">
      <c r="A43" s="7"/>
      <c r="B43" s="109">
        <v>47</v>
      </c>
      <c r="C43" s="110">
        <v>7</v>
      </c>
      <c r="D43" s="110">
        <v>8.5</v>
      </c>
    </row>
    <row r="44" spans="1:4" ht="14.5">
      <c r="A44" s="7"/>
      <c r="B44" s="109">
        <v>48</v>
      </c>
      <c r="C44" s="110">
        <v>7.6</v>
      </c>
      <c r="D44" s="110">
        <v>9.6999999999999993</v>
      </c>
    </row>
    <row r="45" spans="1:4" ht="14.5">
      <c r="A45" s="7"/>
      <c r="B45" s="109">
        <v>49</v>
      </c>
      <c r="C45" s="110">
        <v>8.1999999999999993</v>
      </c>
      <c r="D45" s="110">
        <v>11.100000000000001</v>
      </c>
    </row>
    <row r="46" spans="1:4" ht="14.5">
      <c r="A46" s="7"/>
      <c r="B46" s="109">
        <v>50</v>
      </c>
      <c r="C46" s="110">
        <v>8.9</v>
      </c>
      <c r="D46" s="110">
        <v>12.6</v>
      </c>
    </row>
    <row r="47" spans="1:4" ht="14.5">
      <c r="A47" s="7"/>
      <c r="B47" s="109">
        <v>51</v>
      </c>
      <c r="C47" s="110">
        <v>9.6999999999999993</v>
      </c>
      <c r="D47" s="110">
        <v>14.299999999999999</v>
      </c>
    </row>
    <row r="48" spans="1:4" ht="14.5">
      <c r="A48" s="7"/>
      <c r="B48" s="109">
        <v>52</v>
      </c>
      <c r="C48" s="110">
        <v>10.4</v>
      </c>
      <c r="D48" s="110">
        <v>16.100000000000001</v>
      </c>
    </row>
    <row r="49" spans="1:4" ht="14.5">
      <c r="A49" s="7"/>
      <c r="B49" s="109">
        <v>53</v>
      </c>
      <c r="C49" s="110">
        <v>11.299999999999999</v>
      </c>
      <c r="D49" s="110">
        <v>18.2</v>
      </c>
    </row>
    <row r="50" spans="1:4" ht="14.5">
      <c r="A50" s="7"/>
      <c r="B50" s="109">
        <v>54</v>
      </c>
      <c r="C50" s="110">
        <v>12.1</v>
      </c>
      <c r="D50" s="110">
        <v>20.099999999999998</v>
      </c>
    </row>
    <row r="51" spans="1:4" ht="14.5">
      <c r="A51" s="7"/>
      <c r="B51" s="109">
        <v>55</v>
      </c>
      <c r="C51" s="110">
        <v>13.100000000000001</v>
      </c>
      <c r="D51" s="110">
        <v>22.1</v>
      </c>
    </row>
    <row r="52" spans="1:4" ht="14.5">
      <c r="A52" s="7"/>
      <c r="B52" s="109">
        <v>56</v>
      </c>
      <c r="C52" s="110">
        <v>14.1</v>
      </c>
      <c r="D52" s="110">
        <v>24.2</v>
      </c>
    </row>
    <row r="53" spans="1:4" ht="14.5">
      <c r="A53" s="7"/>
      <c r="B53" s="109">
        <v>57</v>
      </c>
      <c r="C53" s="110">
        <v>15.3</v>
      </c>
      <c r="D53" s="110">
        <v>26.7</v>
      </c>
    </row>
    <row r="54" spans="1:4" ht="14.5">
      <c r="A54" s="7"/>
      <c r="B54" s="109">
        <v>58</v>
      </c>
      <c r="C54" s="110">
        <v>16.599999999999998</v>
      </c>
      <c r="D54" s="110">
        <v>29.4</v>
      </c>
    </row>
    <row r="55" spans="1:4" ht="14.5">
      <c r="A55" s="7"/>
      <c r="B55" s="109">
        <v>59</v>
      </c>
      <c r="C55" s="110">
        <v>18.100000000000001</v>
      </c>
      <c r="D55" s="110">
        <v>32.5</v>
      </c>
    </row>
    <row r="56" spans="1:4" ht="14.5">
      <c r="A56" s="7"/>
      <c r="B56" s="109">
        <v>60</v>
      </c>
      <c r="C56" s="110">
        <v>19.600000000000001</v>
      </c>
      <c r="D56" s="110">
        <v>35.9</v>
      </c>
    </row>
    <row r="57" spans="1:4" ht="14.5">
      <c r="A57" s="7"/>
      <c r="B57" s="109">
        <v>61</v>
      </c>
      <c r="C57" s="110">
        <v>21.299999999999997</v>
      </c>
      <c r="D57" s="110">
        <v>39.799999999999997</v>
      </c>
    </row>
    <row r="58" spans="1:4" ht="14.5">
      <c r="A58" s="7"/>
      <c r="B58" s="109">
        <v>62</v>
      </c>
      <c r="C58" s="110">
        <v>23.1</v>
      </c>
      <c r="D58" s="110">
        <v>44.1</v>
      </c>
    </row>
    <row r="59" spans="1:4" ht="14.5">
      <c r="A59" s="7"/>
      <c r="B59" s="109">
        <v>63</v>
      </c>
      <c r="C59" s="110">
        <v>25.099999999999998</v>
      </c>
      <c r="D59" s="110">
        <v>48.9</v>
      </c>
    </row>
    <row r="60" spans="1:4" ht="14.5">
      <c r="A60" s="7"/>
      <c r="B60" s="109">
        <v>64</v>
      </c>
      <c r="C60" s="110">
        <v>27.200000000000003</v>
      </c>
      <c r="D60" s="110">
        <v>54.3</v>
      </c>
    </row>
    <row r="61" spans="1:4" ht="14.5">
      <c r="A61" s="7"/>
      <c r="B61" s="109">
        <v>65</v>
      </c>
      <c r="C61" s="110">
        <v>35.9</v>
      </c>
      <c r="D61" s="110">
        <v>0</v>
      </c>
    </row>
    <row r="62" spans="1:4" ht="14.5">
      <c r="A62" s="7"/>
      <c r="B62" s="109">
        <v>66</v>
      </c>
      <c r="C62" s="110">
        <v>41.1</v>
      </c>
      <c r="D62" s="110">
        <v>0</v>
      </c>
    </row>
    <row r="63" spans="1:4" ht="14.5">
      <c r="A63" s="1"/>
      <c r="B63" s="109">
        <v>67</v>
      </c>
      <c r="C63" s="110">
        <v>46.900000000000006</v>
      </c>
      <c r="D63" s="110">
        <v>0</v>
      </c>
    </row>
    <row r="64" spans="1:4" ht="14.5">
      <c r="A64" s="1"/>
      <c r="B64" s="109">
        <v>68</v>
      </c>
      <c r="C64" s="110">
        <v>53.7</v>
      </c>
      <c r="D64" s="110">
        <v>0</v>
      </c>
    </row>
    <row r="65" spans="1:4" ht="14.5">
      <c r="A65" s="1"/>
      <c r="B65" s="111">
        <v>69</v>
      </c>
      <c r="C65" s="112">
        <v>60.7</v>
      </c>
      <c r="D65" s="112">
        <v>0</v>
      </c>
    </row>
    <row r="66" spans="1:4">
      <c r="A66" s="1"/>
      <c r="B66" s="1"/>
      <c r="D66" s="4"/>
    </row>
    <row r="67" spans="1:4">
      <c r="A67" s="10"/>
      <c r="B67" s="8"/>
    </row>
    <row r="68" spans="1:4">
      <c r="A68" s="7"/>
      <c r="B68" s="7"/>
      <c r="C68" s="12"/>
      <c r="D68" s="11"/>
    </row>
    <row r="69" spans="1:4">
      <c r="A69" s="7"/>
      <c r="B69" s="7"/>
      <c r="C69" s="12"/>
      <c r="D69" s="11"/>
    </row>
    <row r="70" spans="1:4">
      <c r="A70" s="7"/>
      <c r="B70" s="7"/>
      <c r="C70" s="12"/>
      <c r="D70" s="11"/>
    </row>
    <row r="71" spans="1:4">
      <c r="A71" s="7"/>
      <c r="B71" s="7"/>
      <c r="C71" s="12"/>
      <c r="D71" s="11"/>
    </row>
    <row r="72" spans="1:4">
      <c r="A72" s="7"/>
      <c r="B72" s="7"/>
    </row>
  </sheetData>
  <mergeCells count="2">
    <mergeCell ref="B9:B10"/>
    <mergeCell ref="C9:D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7"/>
  <sheetViews>
    <sheetView topLeftCell="A33" workbookViewId="0">
      <selection activeCell="E54" sqref="E54"/>
    </sheetView>
  </sheetViews>
  <sheetFormatPr defaultColWidth="12.81640625" defaultRowHeight="13.5"/>
  <cols>
    <col min="1" max="1" width="3.1796875" style="6" customWidth="1"/>
    <col min="2" max="2" width="8.1796875" style="6" customWidth="1"/>
    <col min="3" max="3" width="10" style="1" customWidth="1"/>
    <col min="4" max="16384" width="12.81640625" style="7"/>
  </cols>
  <sheetData>
    <row r="1" spans="1:3">
      <c r="A1" s="9"/>
      <c r="B1" s="5"/>
    </row>
    <row r="2" spans="1:3">
      <c r="B2" s="5"/>
    </row>
    <row r="3" spans="1:3">
      <c r="B3" s="6" t="s">
        <v>37</v>
      </c>
    </row>
    <row r="4" spans="1:3">
      <c r="C4" s="6"/>
    </row>
    <row r="5" spans="1:3" ht="16.5" customHeight="1"/>
    <row r="8" spans="1:3">
      <c r="B8" s="5"/>
    </row>
    <row r="9" spans="1:3" ht="15" customHeight="1">
      <c r="B9" s="141" t="s">
        <v>34</v>
      </c>
      <c r="C9" s="144" t="s">
        <v>52</v>
      </c>
    </row>
    <row r="10" spans="1:3">
      <c r="A10" s="7"/>
      <c r="B10" s="142"/>
      <c r="C10" s="145"/>
    </row>
    <row r="11" spans="1:3" ht="14.5">
      <c r="A11" s="7"/>
      <c r="B11" s="107">
        <v>15</v>
      </c>
      <c r="C11" s="108">
        <v>0.79</v>
      </c>
    </row>
    <row r="12" spans="1:3" ht="14.5">
      <c r="A12" s="7"/>
      <c r="B12" s="109">
        <v>16</v>
      </c>
      <c r="C12" s="110">
        <v>0.79</v>
      </c>
    </row>
    <row r="13" spans="1:3" ht="14.5">
      <c r="A13" s="7"/>
      <c r="B13" s="109">
        <v>17</v>
      </c>
      <c r="C13" s="110">
        <v>0.79</v>
      </c>
    </row>
    <row r="14" spans="1:3" ht="14.5">
      <c r="A14" s="7"/>
      <c r="B14" s="109">
        <v>18</v>
      </c>
      <c r="C14" s="110">
        <v>0.79</v>
      </c>
    </row>
    <row r="15" spans="1:3" ht="14.5">
      <c r="A15" s="7"/>
      <c r="B15" s="109">
        <v>19</v>
      </c>
      <c r="C15" s="110">
        <v>0.79</v>
      </c>
    </row>
    <row r="16" spans="1:3" ht="14.5">
      <c r="A16" s="7"/>
      <c r="B16" s="109">
        <v>20</v>
      </c>
      <c r="C16" s="110">
        <v>0.8</v>
      </c>
    </row>
    <row r="17" spans="1:3" ht="14.5">
      <c r="A17" s="7"/>
      <c r="B17" s="109">
        <v>21</v>
      </c>
      <c r="C17" s="110">
        <v>0.81</v>
      </c>
    </row>
    <row r="18" spans="1:3" ht="14.5">
      <c r="A18" s="7"/>
      <c r="B18" s="109">
        <v>22</v>
      </c>
      <c r="C18" s="110">
        <v>0.81</v>
      </c>
    </row>
    <row r="19" spans="1:3" ht="14.5">
      <c r="A19" s="7"/>
      <c r="B19" s="109">
        <v>23</v>
      </c>
      <c r="C19" s="110">
        <v>0.82</v>
      </c>
    </row>
    <row r="20" spans="1:3" ht="14.5">
      <c r="A20" s="7"/>
      <c r="B20" s="109">
        <v>24</v>
      </c>
      <c r="C20" s="110">
        <v>0.83</v>
      </c>
    </row>
    <row r="21" spans="1:3" ht="14.5">
      <c r="A21" s="7"/>
      <c r="B21" s="109">
        <v>25</v>
      </c>
      <c r="C21" s="110">
        <v>0.84</v>
      </c>
    </row>
    <row r="22" spans="1:3" ht="14.5">
      <c r="A22" s="7"/>
      <c r="B22" s="109">
        <v>26</v>
      </c>
      <c r="C22" s="110">
        <v>0.86</v>
      </c>
    </row>
    <row r="23" spans="1:3" ht="14.5">
      <c r="A23" s="7"/>
      <c r="B23" s="109">
        <v>27</v>
      </c>
      <c r="C23" s="110">
        <v>0.87</v>
      </c>
    </row>
    <row r="24" spans="1:3" ht="14.5">
      <c r="A24" s="7"/>
      <c r="B24" s="109">
        <v>28</v>
      </c>
      <c r="C24" s="110">
        <v>0.89</v>
      </c>
    </row>
    <row r="25" spans="1:3" ht="14.5">
      <c r="A25" s="7"/>
      <c r="B25" s="109">
        <v>29</v>
      </c>
      <c r="C25" s="110">
        <v>0.9</v>
      </c>
    </row>
    <row r="26" spans="1:3" ht="14.5">
      <c r="A26" s="7"/>
      <c r="B26" s="109">
        <v>30</v>
      </c>
      <c r="C26" s="110">
        <v>0.93</v>
      </c>
    </row>
    <row r="27" spans="1:3" ht="14.5">
      <c r="A27" s="7"/>
      <c r="B27" s="109">
        <v>31</v>
      </c>
      <c r="C27" s="110">
        <v>0.96</v>
      </c>
    </row>
    <row r="28" spans="1:3" ht="14.5">
      <c r="A28" s="7"/>
      <c r="B28" s="109">
        <v>32</v>
      </c>
      <c r="C28" s="110">
        <v>0.98</v>
      </c>
    </row>
    <row r="29" spans="1:3" ht="14.5">
      <c r="A29" s="7"/>
      <c r="B29" s="109">
        <v>33</v>
      </c>
      <c r="C29" s="110">
        <v>1.03</v>
      </c>
    </row>
    <row r="30" spans="1:3" ht="14.5">
      <c r="A30" s="7"/>
      <c r="B30" s="109">
        <v>34</v>
      </c>
      <c r="C30" s="110">
        <v>1.0900000000000001</v>
      </c>
    </row>
    <row r="31" spans="1:3" ht="14.5">
      <c r="A31" s="7"/>
      <c r="B31" s="109">
        <v>35</v>
      </c>
      <c r="C31" s="110">
        <v>1.1499999999999999</v>
      </c>
    </row>
    <row r="32" spans="1:3" ht="14.5">
      <c r="A32" s="7"/>
      <c r="B32" s="109">
        <v>36</v>
      </c>
      <c r="C32" s="110">
        <v>1.24</v>
      </c>
    </row>
    <row r="33" spans="1:3" ht="14.5">
      <c r="A33" s="7"/>
      <c r="B33" s="109">
        <v>37</v>
      </c>
      <c r="C33" s="110">
        <v>1.34</v>
      </c>
    </row>
    <row r="34" spans="1:3" ht="14.5">
      <c r="A34" s="7"/>
      <c r="B34" s="109">
        <v>38</v>
      </c>
      <c r="C34" s="110">
        <v>1.44</v>
      </c>
    </row>
    <row r="35" spans="1:3" ht="14.5">
      <c r="A35" s="7"/>
      <c r="B35" s="109">
        <v>39</v>
      </c>
      <c r="C35" s="110">
        <v>1.58</v>
      </c>
    </row>
    <row r="36" spans="1:3" ht="14.5">
      <c r="A36" s="7"/>
      <c r="B36" s="109">
        <v>40</v>
      </c>
      <c r="C36" s="110">
        <v>1.74</v>
      </c>
    </row>
    <row r="37" spans="1:3" ht="14.5">
      <c r="A37" s="7"/>
      <c r="B37" s="109">
        <v>41</v>
      </c>
      <c r="C37" s="110">
        <v>1.9</v>
      </c>
    </row>
    <row r="38" spans="1:3" ht="14.5">
      <c r="A38" s="7"/>
      <c r="B38" s="109">
        <v>42</v>
      </c>
      <c r="C38" s="110">
        <v>2.11</v>
      </c>
    </row>
    <row r="39" spans="1:3" ht="14.5">
      <c r="A39" s="7"/>
      <c r="B39" s="109">
        <v>43</v>
      </c>
      <c r="C39" s="110">
        <v>2.3199999999999998</v>
      </c>
    </row>
    <row r="40" spans="1:3" ht="14.5">
      <c r="A40" s="7"/>
      <c r="B40" s="109">
        <v>44</v>
      </c>
      <c r="C40" s="110">
        <v>2.57</v>
      </c>
    </row>
    <row r="41" spans="1:3" ht="14.5">
      <c r="A41" s="7"/>
      <c r="B41" s="109">
        <v>45</v>
      </c>
      <c r="C41" s="110">
        <v>2.85</v>
      </c>
    </row>
    <row r="42" spans="1:3" ht="14.5">
      <c r="A42" s="7"/>
      <c r="B42" s="109">
        <v>46</v>
      </c>
      <c r="C42" s="110">
        <v>3.16</v>
      </c>
    </row>
    <row r="43" spans="1:3" ht="14.5">
      <c r="A43" s="7"/>
      <c r="B43" s="109">
        <v>47</v>
      </c>
      <c r="C43" s="110">
        <v>3.5</v>
      </c>
    </row>
    <row r="44" spans="1:3" ht="14.5">
      <c r="A44" s="7"/>
      <c r="B44" s="109">
        <v>48</v>
      </c>
      <c r="C44" s="110">
        <v>3.87</v>
      </c>
    </row>
    <row r="45" spans="1:3" ht="14.5">
      <c r="A45" s="7"/>
      <c r="B45" s="109">
        <v>49</v>
      </c>
      <c r="C45" s="110">
        <v>4.28</v>
      </c>
    </row>
    <row r="46" spans="1:3" ht="14.5">
      <c r="A46" s="7"/>
      <c r="B46" s="109">
        <v>50</v>
      </c>
      <c r="C46" s="110">
        <v>4.72</v>
      </c>
    </row>
    <row r="47" spans="1:3" ht="14.5">
      <c r="A47" s="7"/>
      <c r="B47" s="109">
        <v>51</v>
      </c>
      <c r="C47" s="110">
        <v>5.21</v>
      </c>
    </row>
    <row r="48" spans="1:3" ht="14.5">
      <c r="A48" s="7"/>
      <c r="B48" s="109">
        <v>52</v>
      </c>
      <c r="C48" s="110">
        <v>5.73</v>
      </c>
    </row>
    <row r="49" spans="1:3" ht="14.5">
      <c r="A49" s="7"/>
      <c r="B49" s="109">
        <v>53</v>
      </c>
      <c r="C49" s="110">
        <v>6.3</v>
      </c>
    </row>
    <row r="50" spans="1:3" ht="14.5">
      <c r="A50" s="7"/>
      <c r="B50" s="109">
        <v>54</v>
      </c>
      <c r="C50" s="110">
        <v>6.91</v>
      </c>
    </row>
    <row r="51" spans="1:3" ht="14.5">
      <c r="A51" s="7"/>
      <c r="B51" s="109">
        <v>55</v>
      </c>
      <c r="C51" s="110">
        <v>7.57</v>
      </c>
    </row>
    <row r="52" spans="1:3" ht="14.5">
      <c r="A52" s="7"/>
      <c r="B52" s="109">
        <v>56</v>
      </c>
      <c r="C52" s="110">
        <v>8.27</v>
      </c>
    </row>
    <row r="53" spans="1:3" ht="14.5">
      <c r="A53" s="7"/>
      <c r="B53" s="109">
        <v>57</v>
      </c>
      <c r="C53" s="110">
        <v>9.0299999999999994</v>
      </c>
    </row>
    <row r="54" spans="1:3" ht="14.5">
      <c r="A54" s="7"/>
      <c r="B54" s="109">
        <v>58</v>
      </c>
      <c r="C54" s="110">
        <v>9.84</v>
      </c>
    </row>
    <row r="55" spans="1:3" ht="14.5">
      <c r="A55" s="7"/>
      <c r="B55" s="109">
        <v>59</v>
      </c>
      <c r="C55" s="110">
        <v>10.71</v>
      </c>
    </row>
    <row r="56" spans="1:3" ht="14.5">
      <c r="A56" s="7"/>
      <c r="B56" s="109">
        <v>60</v>
      </c>
      <c r="C56" s="110">
        <v>11.62</v>
      </c>
    </row>
    <row r="57" spans="1:3" ht="14.5">
      <c r="A57" s="7"/>
      <c r="B57" s="109">
        <v>61</v>
      </c>
      <c r="C57" s="110">
        <v>12.57</v>
      </c>
    </row>
    <row r="58" spans="1:3" ht="14.5">
      <c r="A58" s="7"/>
      <c r="B58" s="109">
        <v>62</v>
      </c>
      <c r="C58" s="110">
        <v>12.48</v>
      </c>
    </row>
    <row r="59" spans="1:3" ht="14.5">
      <c r="A59" s="7"/>
      <c r="B59" s="109">
        <v>63</v>
      </c>
      <c r="C59" s="110">
        <v>6.96</v>
      </c>
    </row>
    <row r="60" spans="1:3" ht="14.5">
      <c r="A60" s="7"/>
      <c r="B60" s="111">
        <v>64</v>
      </c>
      <c r="C60" s="112">
        <v>2.29</v>
      </c>
    </row>
    <row r="61" spans="1:3">
      <c r="A61" s="7"/>
      <c r="B61" s="1"/>
    </row>
    <row r="62" spans="1:3">
      <c r="A62" s="7"/>
      <c r="B62" s="8"/>
    </row>
    <row r="63" spans="1:3">
      <c r="A63" s="7"/>
      <c r="B63" s="7"/>
      <c r="C63" s="12"/>
    </row>
    <row r="64" spans="1:3">
      <c r="A64" s="7"/>
      <c r="B64" s="7"/>
      <c r="C64" s="12"/>
    </row>
    <row r="65" spans="2:3">
      <c r="B65" s="7"/>
      <c r="C65" s="12"/>
    </row>
    <row r="66" spans="2:3">
      <c r="B66" s="7"/>
      <c r="C66" s="12"/>
    </row>
    <row r="67" spans="2:3">
      <c r="B67" s="7"/>
    </row>
  </sheetData>
  <mergeCells count="2">
    <mergeCell ref="B9:B10"/>
    <mergeCell ref="C9:C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F352EF20906840B4A155472D834DA9" ma:contentTypeVersion="17" ma:contentTypeDescription="Create a new document." ma:contentTypeScope="" ma:versionID="ed82a05f459ccfb105e81cbd5d773283">
  <xsd:schema xmlns:xsd="http://www.w3.org/2001/XMLSchema" xmlns:xs="http://www.w3.org/2001/XMLSchema" xmlns:p="http://schemas.microsoft.com/office/2006/metadata/properties" xmlns:ns2="0224ff88-7265-4e35-9b5d-62a60189240c" xmlns:ns3="e7536d79-9383-43e5-aaa3-b460164f184b" targetNamespace="http://schemas.microsoft.com/office/2006/metadata/properties" ma:root="true" ma:fieldsID="abae3e3dacd73da03e0369b08b7a354d" ns2:_="" ns3:_="">
    <xsd:import namespace="0224ff88-7265-4e35-9b5d-62a60189240c"/>
    <xsd:import namespace="e7536d79-9383-43e5-aaa3-b460164f18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4ff88-7265-4e35-9b5d-62a601892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4e296c-c1b1-47f1-8d86-e48206020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536d79-9383-43e5-aaa3-b460164f18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0adcc46-4248-4710-8968-b33e11f180b4}" ma:internalName="TaxCatchAll" ma:showField="CatchAllData" ma:web="e7536d79-9383-43e5-aaa3-b460164f18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7536d79-9383-43e5-aaa3-b460164f184b" xsi:nil="true"/>
    <lcf76f155ced4ddcb4097134ff3c332f xmlns="0224ff88-7265-4e35-9b5d-62a60189240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2.xml><?xml version="1.0" encoding="utf-8"?>
<ds:datastoreItem xmlns:ds="http://schemas.openxmlformats.org/officeDocument/2006/customXml" ds:itemID="{E185A372-6287-4F74-9C17-9A90C3FB47C4}"/>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2023-02-22T22:17:16Z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0x010100FEF352EF20906840B4A155472D834DA9</vt:lpwstr>
  </property>
</Properties>
</file>