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S:\Insurance\corporate changes\PLAN DATA\2022.04.30 - APSS\Internal Notification\"/>
    </mc:Choice>
  </mc:AlternateContent>
  <xr:revisionPtr revIDLastSave="0" documentId="13_ncr:1_{6A1680E0-A5EC-4D13-81D7-9FDA0C35C63A}" xr6:coauthVersionLast="47" xr6:coauthVersionMax="47" xr10:uidLastSave="{00000000-0000-0000-0000-000000000000}"/>
  <workbookProtection workbookAlgorithmName="SHA-512" workbookHashValue="x3k3H9B7KQBYcVEAaVA7zalubKeyPKyQYXSWm3aGEElpFk/g2pL4smrdvUQnxTEq9a0ZyqjHtVL7B4i+xdCfRw==" workbookSaltValue="5PjeybJlzRj4LBOXXlahFw==" workbookSpinCount="100000" lockStructure="1"/>
  <bookViews>
    <workbookView xWindow="28680" yWindow="-120" windowWidth="29040" windowHeight="15840" tabRatio="898" xr2:uid="{00000000-000D-0000-FFFF-FFFF00000000}"/>
  </bookViews>
  <sheets>
    <sheet name="Calculator" sheetId="4" r:id="rId1"/>
    <sheet name="D&amp;TPD-Rates" sheetId="7" state="hidden" r:id="rId2"/>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4" l="1"/>
  <c r="S10" i="4"/>
  <c r="D9" i="4" l="1"/>
  <c r="M7" i="4" l="1"/>
  <c r="I9" i="4"/>
  <c r="I7" i="4"/>
  <c r="I8" i="4" s="1"/>
  <c r="M12" i="4"/>
  <c r="M11" i="4"/>
  <c r="M8" i="4"/>
  <c r="I10" i="4"/>
  <c r="U16" i="4"/>
  <c r="AC7" i="4"/>
  <c r="S11" i="4" l="1"/>
  <c r="S12" i="4"/>
  <c r="S13" i="4" l="1"/>
  <c r="U13" i="4" s="1"/>
  <c r="U11" i="4" s="1"/>
  <c r="M13" i="4"/>
  <c r="I14" i="4"/>
  <c r="I13" i="4"/>
  <c r="L11" i="4"/>
  <c r="M9" i="4" l="1"/>
  <c r="L7" i="4"/>
  <c r="M15" i="4"/>
  <c r="M16" i="4"/>
  <c r="L13" i="4"/>
  <c r="L12" i="4"/>
  <c r="L8" i="4"/>
  <c r="M17" i="4" l="1"/>
  <c r="I17" i="4" s="1"/>
  <c r="L9" i="4"/>
  <c r="L16" i="4"/>
  <c r="L17" i="4" l="1"/>
  <c r="I16" i="4" s="1"/>
  <c r="L15" i="4"/>
</calcChain>
</file>

<file path=xl/sharedStrings.xml><?xml version="1.0" encoding="utf-8"?>
<sst xmlns="http://schemas.openxmlformats.org/spreadsheetml/2006/main" count="65" uniqueCount="59">
  <si>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</si>
  <si>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</si>
  <si>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</si>
  <si>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</si>
  <si>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</si>
  <si>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</si>
  <si>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</si>
  <si>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</si>
  <si>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</si>
  <si>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</si>
  <si>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</si>
  <si>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</si>
  <si>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</si>
  <si>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</si>
  <si>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</si>
  <si>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</si>
  <si>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</si>
  <si>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</si>
  <si>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Age</t>
  </si>
  <si>
    <t>TPD limit</t>
  </si>
  <si>
    <t>Male</t>
  </si>
  <si>
    <t>Gender</t>
  </si>
  <si>
    <t>Additional Death Cover</t>
  </si>
  <si>
    <t>Total Standard Premium</t>
  </si>
  <si>
    <t>AAL</t>
  </si>
  <si>
    <t>Female</t>
  </si>
  <si>
    <t>Additional TPD Cover</t>
  </si>
  <si>
    <t>DEATH Extra</t>
  </si>
  <si>
    <t>Additional Death Premium</t>
  </si>
  <si>
    <t>TPD Max</t>
  </si>
  <si>
    <t>Total Death Cover</t>
  </si>
  <si>
    <t>Additional TPD Premium</t>
  </si>
  <si>
    <t>TPD Extra</t>
  </si>
  <si>
    <t>Total TPD Cover</t>
  </si>
  <si>
    <t>Total Additional Premium</t>
  </si>
  <si>
    <t>Total Premium - Annual</t>
  </si>
  <si>
    <t>Total Death Premium</t>
  </si>
  <si>
    <t>Total TPD Premium</t>
  </si>
  <si>
    <t>Death &amp; TPD</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</si>
  <si>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</si>
  <si>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</si>
  <si>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</si>
  <si>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</si>
  <si>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Age Last</t>
  </si>
  <si>
    <t>Death</t>
  </si>
  <si>
    <t>TPD</t>
  </si>
  <si>
    <t xml:space="preserve">Annual Rates Per $1,000 Sum Insured </t>
  </si>
  <si>
    <t>1.  Applications for Additional Death &amp; TPD cover are subject to acceptance by the insurer.</t>
  </si>
  <si>
    <t>2.  Note that rounding variations may occur in the calculations.</t>
  </si>
  <si>
    <t>Additional Death &amp; TPD Cover</t>
  </si>
  <si>
    <r>
      <t xml:space="preserve">Total Premium - Weekly </t>
    </r>
    <r>
      <rPr>
        <b/>
        <vertAlign val="superscript"/>
        <sz val="11"/>
        <color rgb="FF1C355E"/>
        <rFont val="Arial"/>
        <family val="2"/>
      </rPr>
      <t>2</t>
    </r>
  </si>
  <si>
    <r>
      <t xml:space="preserve">Total Premium </t>
    </r>
    <r>
      <rPr>
        <b/>
        <vertAlign val="superscript"/>
        <sz val="11"/>
        <color rgb="FF1C355E"/>
        <rFont val="Arial"/>
        <family val="2"/>
      </rPr>
      <t>2</t>
    </r>
  </si>
  <si>
    <r>
      <rPr>
        <b/>
        <sz val="10"/>
        <color rgb="FFF24E49"/>
        <rFont val="Arial"/>
        <family val="2"/>
      </rPr>
      <t xml:space="preserve">Please complete if you require Additional Death &amp; TPD cover </t>
    </r>
    <r>
      <rPr>
        <b/>
        <vertAlign val="superscript"/>
        <sz val="11"/>
        <color rgb="FFF24E49"/>
        <rFont val="Arial"/>
        <family val="2"/>
      </rPr>
      <t>1</t>
    </r>
    <r>
      <rPr>
        <sz val="10"/>
        <color rgb="FFF24E49"/>
        <rFont val="Arial"/>
        <family val="2"/>
      </rPr>
      <t xml:space="preserve">
(NOTE: This amount is in addition to your Standard cover)</t>
    </r>
  </si>
  <si>
    <t>APSS</t>
  </si>
  <si>
    <t>Insurance Calculator for Rollover members and Defined Benefit members</t>
  </si>
  <si>
    <r>
      <t xml:space="preserve">Please read this quote in conjunction with your Product Disclosure Statement (PDS), available from </t>
    </r>
    <r>
      <rPr>
        <b/>
        <sz val="10"/>
        <color theme="1"/>
        <rFont val="Arial"/>
        <family val="2"/>
      </rPr>
      <t>portal.australianretirementtrust.com.au/apss</t>
    </r>
  </si>
  <si>
    <t>APSS - Rollover members and Defined Benefit members</t>
  </si>
  <si>
    <t>Existing Death &amp; TPD cover amount (Rollover members only)</t>
  </si>
  <si>
    <r>
      <t xml:space="preserve">
If you are an eligible employee (refer to your </t>
    </r>
    <r>
      <rPr>
        <i/>
        <sz val="9"/>
        <color theme="1"/>
        <rFont val="Arial"/>
        <family val="2"/>
      </rPr>
      <t>Super Savings - Corporate Insurance guide</t>
    </r>
    <r>
      <rPr>
        <sz val="9"/>
        <color theme="1"/>
        <rFont val="Arial"/>
        <family val="2"/>
      </rPr>
      <t xml:space="preserve">), you would have automatically received Standard Death and Total &amp; Permanent Disability cover in APSS.
Should you wish to apply for Additional cover a health questionnaire may be required. Acceptance is subject to approval by the plan insurer.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</si>
</sst>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40">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i/>
      <sz val="9"/>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u/>
      <sz val="10"/>
      <color rgb="FF0051FF"/>
      <name val="Arial"/>
      <family val="2"/>
    </font>
    <font>
      <b/>
      <sz val="10"/>
      <color rgb="FFFFFFFF"/>
      <name val="Neo Sans"/>
      <family val="2"/>
    </font>
    <font>
      <b/>
      <sz val="10"/>
      <color rgb="FF000000"/>
      <name val="Neo Sans"/>
      <family val="2"/>
    </font>
    <font>
      <b/>
      <vertAlign val="superscript"/>
      <sz val="11"/>
      <color rgb="FF1C355E"/>
      <name val="Arial"/>
      <family val="2"/>
    </font>
    <font>
      <sz val="10"/>
      <color rgb="FFF24E49"/>
      <name val="Arial"/>
      <family val="2"/>
    </font>
    <font>
      <b/>
      <sz val="10"/>
      <color rgb="FFF24E49"/>
      <name val="Arial"/>
      <family val="2"/>
    </font>
    <font>
      <b/>
      <vertAlign val="superscript"/>
      <sz val="11"/>
      <color rgb="FFF24E49"/>
      <name val="Arial"/>
      <family val="2"/>
    </font>
    <font>
      <b/>
      <sz val="18"/>
      <color rgb="FF0051FF"/>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1" fontId="102" fillId="61" borderId="0" xfId="33003" applyNumberFormat="1" applyFont="1" applyFill="1" applyProtection="1"/>
    <xf numFmtId="9" fontId="129" fillId="64" borderId="0" xfId="33003" applyFont="1" applyFill="1" applyBorder="1" applyProtection="1"/>
    <xf numFmtId="9" fontId="102" fillId="66" borderId="0" xfId="33003" applyFont="1" applyFill="1" applyAlignment="1" applyProtection="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4" fontId="2" fillId="63" borderId="27" xfId="0" applyNumberFormat="1" applyFont="1" applyFill="1" applyBorder="1"/>
    <xf numFmtId="0" fontId="6" fillId="68" borderId="30" xfId="0" applyFont="1" applyFill="1" applyBorder="1" applyAlignment="1">
      <alignment horizontal="center"/>
    </xf>
    <xf numFmtId="2" fontId="0" fillId="63" borderId="30" xfId="0" applyNumberFormat="1" applyFill="1" applyBorder="1" applyAlignment="1">
      <alignment horizontal="center" vertical="center"/>
    </xf>
    <xf numFmtId="4" fontId="2" fillId="63" borderId="30" xfId="0" applyNumberFormat="1" applyFont="1" applyFill="1" applyBorder="1"/>
    <xf numFmtId="14" fontId="128" fillId="63" borderId="31" xfId="32987" applyNumberFormat="1" applyFont="1" applyFill="1" applyBorder="1" applyAlignment="1" applyProtection="1">
      <alignment vertical="center"/>
      <protection locked="0"/>
    </xf>
    <xf numFmtId="0" fontId="128" fillId="63" borderId="31" xfId="32987" applyFont="1" applyFill="1" applyBorder="1" applyAlignment="1" applyProtection="1">
      <alignment horizontal="right" vertical="center"/>
      <protection locked="0"/>
    </xf>
    <xf numFmtId="3" fontId="128" fillId="63" borderId="31" xfId="32987" applyNumberFormat="1" applyFont="1" applyFill="1" applyBorder="1" applyAlignment="1" applyProtection="1">
      <alignment horizontal="right" vertical="center"/>
      <protection locked="0"/>
    </xf>
    <xf numFmtId="179" fontId="128" fillId="63" borderId="31" xfId="32987" applyNumberFormat="1" applyFont="1" applyFill="1" applyBorder="1" applyAlignment="1" applyProtection="1">
      <alignment vertical="center"/>
      <protection locked="0"/>
    </xf>
    <xf numFmtId="2" fontId="134" fillId="67" borderId="36" xfId="0" applyNumberFormat="1" applyFont="1" applyFill="1" applyBorder="1" applyAlignment="1">
      <alignment horizontal="center"/>
    </xf>
    <xf numFmtId="2" fontId="134" fillId="67" borderId="37" xfId="0" applyNumberFormat="1" applyFont="1" applyFill="1" applyBorder="1" applyAlignment="1">
      <alignment horizontal="center"/>
    </xf>
    <xf numFmtId="0" fontId="102" fillId="61" borderId="0" xfId="0" applyFont="1" applyFill="1" applyProtection="1"/>
    <xf numFmtId="0" fontId="103" fillId="61" borderId="0" xfId="0" applyFont="1" applyFill="1" applyProtection="1"/>
    <xf numFmtId="0" fontId="139" fillId="61" borderId="0" xfId="0" applyFont="1" applyFill="1" applyProtection="1"/>
    <xf numFmtId="0" fontId="104" fillId="61" borderId="0" xfId="0" applyFont="1" applyFill="1" applyProtection="1"/>
    <xf numFmtId="10" fontId="102" fillId="61" borderId="0" xfId="0" applyNumberFormat="1" applyFont="1" applyFill="1" applyProtection="1"/>
    <xf numFmtId="0" fontId="42" fillId="61" borderId="0" xfId="0" applyFont="1" applyFill="1" applyAlignment="1" applyProtection="1">
      <alignment vertical="top"/>
    </xf>
    <xf numFmtId="0" fontId="106" fillId="63" borderId="0" xfId="0" applyFont="1" applyFill="1" applyAlignment="1" applyProtection="1">
      <alignment vertical="center"/>
    </xf>
    <xf numFmtId="0" fontId="107" fillId="61" borderId="0" xfId="0" applyFont="1" applyFill="1" applyAlignment="1" applyProtection="1">
      <alignment vertical="top"/>
    </xf>
    <xf numFmtId="0" fontId="124" fillId="64" borderId="0" xfId="0" applyFont="1" applyFill="1" applyBorder="1" applyProtection="1"/>
    <xf numFmtId="0" fontId="125" fillId="64" borderId="0" xfId="0" applyFont="1" applyFill="1" applyBorder="1" applyProtection="1"/>
    <xf numFmtId="0" fontId="126" fillId="64" borderId="0" xfId="0" applyFont="1" applyFill="1" applyBorder="1" applyProtection="1"/>
    <xf numFmtId="0" fontId="109" fillId="61" borderId="0" xfId="0" applyFont="1" applyFill="1" applyProtection="1"/>
    <xf numFmtId="0" fontId="102" fillId="60" borderId="0" xfId="0" applyFont="1" applyFill="1" applyProtection="1"/>
    <xf numFmtId="0" fontId="120" fillId="64" borderId="0" xfId="0" applyFont="1" applyFill="1" applyBorder="1" applyAlignment="1" applyProtection="1">
      <alignment vertical="center"/>
    </xf>
    <xf numFmtId="0" fontId="126" fillId="64" borderId="0" xfId="0" applyFont="1" applyFill="1" applyBorder="1" applyAlignment="1" applyProtection="1">
      <alignment vertical="center"/>
    </xf>
    <xf numFmtId="0" fontId="121" fillId="61" borderId="0" xfId="0" applyFont="1" applyFill="1" applyProtection="1"/>
    <xf numFmtId="0" fontId="120" fillId="61" borderId="0" xfId="0" applyFont="1" applyFill="1" applyAlignment="1" applyProtection="1">
      <alignment vertical="center"/>
    </xf>
    <xf numFmtId="0" fontId="102" fillId="61" borderId="1" xfId="0" applyFont="1" applyFill="1" applyBorder="1" applyAlignment="1" applyProtection="1">
      <alignment vertical="center"/>
    </xf>
    <xf numFmtId="0" fontId="105" fillId="66" borderId="1" xfId="0" applyFont="1" applyFill="1" applyBorder="1" applyAlignment="1" applyProtection="1">
      <alignment horizontal="center" vertical="center"/>
    </xf>
    <xf numFmtId="0" fontId="127" fillId="64" borderId="0" xfId="0" applyFont="1" applyFill="1" applyBorder="1" applyAlignment="1" applyProtection="1">
      <alignment horizontal="center"/>
    </xf>
    <xf numFmtId="0" fontId="126" fillId="63" borderId="0" xfId="0" applyFont="1" applyFill="1" applyProtection="1"/>
    <xf numFmtId="0" fontId="128" fillId="63" borderId="0" xfId="0" applyFont="1" applyFill="1" applyAlignment="1" applyProtection="1">
      <alignment horizontal="center" vertical="center"/>
    </xf>
    <xf numFmtId="0" fontId="110" fillId="61" borderId="0" xfId="0" applyFont="1" applyFill="1" applyAlignment="1" applyProtection="1">
      <alignment vertical="top"/>
    </xf>
    <xf numFmtId="0" fontId="104" fillId="61" borderId="1" xfId="32987" applyFont="1" applyFill="1" applyBorder="1" applyProtection="1"/>
    <xf numFmtId="14" fontId="111" fillId="61" borderId="1" xfId="32987" applyNumberFormat="1" applyFont="1" applyFill="1" applyBorder="1" applyAlignment="1" applyProtection="1">
      <alignment vertical="center"/>
    </xf>
    <xf numFmtId="0" fontId="128" fillId="64" borderId="0" xfId="32987" applyFont="1" applyFill="1" applyBorder="1" applyAlignment="1" applyProtection="1">
      <alignment vertical="center"/>
    </xf>
    <xf numFmtId="14" fontId="128" fillId="65" borderId="31" xfId="32987" applyNumberFormat="1" applyFont="1" applyFill="1" applyBorder="1" applyProtection="1"/>
    <xf numFmtId="14" fontId="128" fillId="64" borderId="0" xfId="32987" applyNumberFormat="1" applyFont="1" applyFill="1" applyBorder="1" applyProtection="1"/>
    <xf numFmtId="0" fontId="128" fillId="63" borderId="0" xfId="32987" applyFont="1" applyFill="1" applyBorder="1" applyAlignment="1" applyProtection="1">
      <alignment vertical="center"/>
    </xf>
    <xf numFmtId="179" fontId="128" fillId="63" borderId="0" xfId="32987" quotePrefix="1" applyNumberFormat="1" applyFont="1" applyFill="1" applyBorder="1" applyAlignment="1" applyProtection="1">
      <alignment horizontal="center" vertical="center"/>
    </xf>
    <xf numFmtId="0" fontId="131" fillId="63" borderId="0" xfId="0" applyFont="1" applyFill="1" applyBorder="1" applyAlignment="1" applyProtection="1">
      <alignment vertical="center"/>
    </xf>
    <xf numFmtId="178" fontId="128" fillId="63" borderId="0" xfId="0" applyNumberFormat="1" applyFont="1" applyFill="1" applyBorder="1" applyAlignment="1" applyProtection="1">
      <alignment horizontal="center" vertical="center"/>
    </xf>
    <xf numFmtId="179" fontId="128" fillId="63" borderId="0" xfId="32987" applyNumberFormat="1" applyFont="1" applyFill="1" applyBorder="1" applyAlignment="1" applyProtection="1">
      <alignment horizontal="center" vertical="center"/>
    </xf>
    <xf numFmtId="178" fontId="102" fillId="61" borderId="0" xfId="32987" quotePrefix="1" applyNumberFormat="1" applyFont="1" applyFill="1" applyAlignment="1" applyProtection="1">
      <alignment horizontal="right"/>
    </xf>
    <xf numFmtId="1" fontId="104" fillId="61" borderId="0" xfId="32987" quotePrefix="1" applyNumberFormat="1" applyFont="1" applyFill="1" applyAlignment="1" applyProtection="1">
      <alignment horizontal="right"/>
    </xf>
    <xf numFmtId="0" fontId="28" fillId="61" borderId="0" xfId="0" applyFont="1" applyFill="1" applyProtection="1"/>
    <xf numFmtId="10" fontId="102" fillId="66" borderId="0" xfId="0" applyNumberFormat="1" applyFont="1" applyFill="1" applyProtection="1"/>
    <xf numFmtId="0" fontId="110" fillId="61" borderId="0" xfId="0" applyFont="1" applyFill="1" applyProtection="1"/>
    <xf numFmtId="180" fontId="111" fillId="61" borderId="1" xfId="32987" applyNumberFormat="1" applyFont="1" applyFill="1" applyBorder="1" applyProtection="1"/>
    <xf numFmtId="0" fontId="128" fillId="63" borderId="27" xfId="32987" applyFont="1" applyFill="1" applyBorder="1" applyAlignment="1" applyProtection="1">
      <alignment vertical="center"/>
    </xf>
    <xf numFmtId="179" fontId="128" fillId="63" borderId="27" xfId="32987" quotePrefix="1" applyNumberFormat="1" applyFont="1" applyFill="1" applyBorder="1" applyAlignment="1" applyProtection="1">
      <alignment horizontal="center" vertical="center"/>
    </xf>
    <xf numFmtId="178" fontId="128" fillId="63" borderId="27" xfId="0" applyNumberFormat="1" applyFont="1" applyFill="1" applyBorder="1" applyAlignment="1" applyProtection="1">
      <alignment horizontal="center" vertical="center"/>
    </xf>
    <xf numFmtId="179" fontId="128" fillId="63" borderId="27" xfId="32987" applyNumberFormat="1" applyFont="1" applyFill="1" applyBorder="1" applyAlignment="1" applyProtection="1">
      <alignment horizontal="center" vertical="center"/>
    </xf>
    <xf numFmtId="0" fontId="102" fillId="61" borderId="0" xfId="0" applyFont="1" applyFill="1" applyAlignment="1" applyProtection="1">
      <alignment vertical="center"/>
    </xf>
    <xf numFmtId="179" fontId="113" fillId="66" borderId="25" xfId="32987" quotePrefix="1" applyNumberFormat="1" applyFont="1" applyFill="1" applyBorder="1" applyAlignment="1" applyProtection="1">
      <alignment horizontal="center" vertical="center"/>
    </xf>
    <xf numFmtId="9" fontId="102" fillId="66" borderId="0" xfId="0" applyNumberFormat="1" applyFont="1" applyFill="1" applyProtection="1"/>
    <xf numFmtId="14" fontId="111" fillId="61" borderId="1" xfId="32987" applyNumberFormat="1" applyFont="1" applyFill="1" applyBorder="1" applyProtection="1"/>
    <xf numFmtId="3" fontId="128" fillId="63" borderId="31" xfId="32987" applyNumberFormat="1" applyFont="1" applyFill="1" applyBorder="1" applyAlignment="1" applyProtection="1">
      <alignment vertical="center"/>
    </xf>
    <xf numFmtId="3" fontId="129" fillId="64" borderId="31" xfId="32987" applyNumberFormat="1" applyFont="1" applyFill="1" applyBorder="1" applyProtection="1"/>
    <xf numFmtId="3" fontId="129" fillId="64" borderId="0" xfId="32987" applyNumberFormat="1" applyFont="1" applyFill="1" applyBorder="1" applyProtection="1"/>
    <xf numFmtId="0" fontId="128" fillId="63" borderId="0" xfId="0" applyFont="1" applyFill="1" applyBorder="1" applyAlignment="1" applyProtection="1">
      <alignment vertical="center"/>
    </xf>
    <xf numFmtId="0" fontId="128" fillId="63" borderId="26" xfId="32987" applyFont="1" applyFill="1" applyBorder="1" applyAlignment="1" applyProtection="1">
      <alignment vertical="center"/>
    </xf>
    <xf numFmtId="178" fontId="128" fillId="63" borderId="26" xfId="0" applyNumberFormat="1" applyFont="1" applyFill="1" applyBorder="1" applyAlignment="1" applyProtection="1">
      <alignment horizontal="center" vertical="center"/>
    </xf>
    <xf numFmtId="179" fontId="128" fillId="63" borderId="26" xfId="32987" applyNumberFormat="1" applyFont="1" applyFill="1" applyBorder="1" applyAlignment="1" applyProtection="1">
      <alignment horizontal="center" vertical="center"/>
    </xf>
    <xf numFmtId="9" fontId="114" fillId="61" borderId="0" xfId="0" quotePrefix="1" applyNumberFormat="1" applyFont="1" applyFill="1" applyProtection="1"/>
    <xf numFmtId="169" fontId="102" fillId="61" borderId="0" xfId="0" applyNumberFormat="1" applyFont="1" applyFill="1" applyProtection="1"/>
    <xf numFmtId="0" fontId="129" fillId="64" borderId="0" xfId="32987" applyFont="1" applyFill="1" applyBorder="1" applyAlignment="1" applyProtection="1">
      <alignment horizontal="right"/>
    </xf>
    <xf numFmtId="0" fontId="128" fillId="63" borderId="26" xfId="0" applyFont="1" applyFill="1" applyBorder="1" applyAlignment="1" applyProtection="1">
      <alignment vertical="center"/>
    </xf>
    <xf numFmtId="179" fontId="128" fillId="63" borderId="26" xfId="32987" quotePrefix="1" applyNumberFormat="1" applyFont="1" applyFill="1" applyBorder="1" applyAlignment="1" applyProtection="1">
      <alignment horizontal="center" vertical="center"/>
    </xf>
    <xf numFmtId="9" fontId="115" fillId="61" borderId="0" xfId="0" quotePrefix="1" applyNumberFormat="1" applyFont="1" applyFill="1" applyAlignment="1" applyProtection="1">
      <alignment horizontal="right" vertical="center" textRotation="180"/>
    </xf>
    <xf numFmtId="179" fontId="113" fillId="0" borderId="25" xfId="32987" quotePrefix="1" applyNumberFormat="1" applyFont="1" applyBorder="1" applyAlignment="1" applyProtection="1">
      <alignment horizontal="center" vertical="center"/>
    </xf>
    <xf numFmtId="179" fontId="129" fillId="64" borderId="0" xfId="32987" applyNumberFormat="1" applyFont="1" applyFill="1" applyBorder="1" applyProtection="1"/>
    <xf numFmtId="179" fontId="113" fillId="60" borderId="25" xfId="32987" quotePrefix="1" applyNumberFormat="1" applyFont="1" applyFill="1" applyBorder="1" applyAlignment="1" applyProtection="1">
      <alignment horizontal="center" vertical="center"/>
    </xf>
    <xf numFmtId="0" fontId="97" fillId="61" borderId="0" xfId="0" quotePrefix="1" applyFont="1" applyFill="1" applyProtection="1"/>
    <xf numFmtId="0" fontId="128" fillId="63" borderId="0" xfId="0" applyFont="1" applyFill="1" applyAlignment="1" applyProtection="1">
      <alignment vertical="top"/>
    </xf>
    <xf numFmtId="0" fontId="126" fillId="63" borderId="0" xfId="0" applyFont="1" applyFill="1" applyBorder="1" applyProtection="1"/>
    <xf numFmtId="0" fontId="128" fillId="63" borderId="27" xfId="0" applyFont="1" applyFill="1" applyBorder="1" applyAlignment="1" applyProtection="1">
      <alignment vertical="center"/>
    </xf>
    <xf numFmtId="9" fontId="114" fillId="61" borderId="0" xfId="0" quotePrefix="1" applyNumberFormat="1" applyFont="1" applyFill="1" applyAlignment="1" applyProtection="1">
      <alignment vertical="top"/>
    </xf>
    <xf numFmtId="0" fontId="116" fillId="61" borderId="0" xfId="0" applyFont="1" applyFill="1" applyProtection="1"/>
    <xf numFmtId="0" fontId="110" fillId="61" borderId="0" xfId="0" applyFont="1" applyFill="1" applyAlignment="1" applyProtection="1">
      <alignment horizontal="center" vertical="center"/>
    </xf>
    <xf numFmtId="179" fontId="128" fillId="64" borderId="0" xfId="32987" applyNumberFormat="1" applyFont="1" applyFill="1" applyBorder="1" applyProtection="1"/>
    <xf numFmtId="179" fontId="128" fillId="66" borderId="0" xfId="32987" applyNumberFormat="1" applyFont="1" applyFill="1" applyBorder="1" applyAlignment="1" applyProtection="1">
      <alignment horizontal="center" vertical="center"/>
    </xf>
    <xf numFmtId="0" fontId="128" fillId="63" borderId="29" xfId="0" applyFont="1" applyFill="1" applyBorder="1" applyAlignment="1" applyProtection="1">
      <alignment vertical="center"/>
    </xf>
    <xf numFmtId="178" fontId="128" fillId="63" borderId="29" xfId="0" applyNumberFormat="1" applyFont="1" applyFill="1" applyBorder="1" applyAlignment="1" applyProtection="1">
      <alignment horizontal="center" vertical="center"/>
    </xf>
    <xf numFmtId="179" fontId="128" fillId="63" borderId="29" xfId="32987" applyNumberFormat="1" applyFont="1" applyFill="1" applyBorder="1" applyAlignment="1" applyProtection="1">
      <alignment horizontal="center" vertical="center"/>
    </xf>
    <xf numFmtId="0" fontId="128" fillId="64" borderId="0" xfId="0" applyFont="1" applyFill="1" applyBorder="1" applyAlignment="1" applyProtection="1">
      <alignment vertical="center"/>
    </xf>
    <xf numFmtId="179" fontId="130" fillId="65" borderId="31" xfId="32987" applyNumberFormat="1" applyFont="1" applyFill="1" applyBorder="1" applyAlignment="1" applyProtection="1">
      <alignment vertical="center"/>
    </xf>
    <xf numFmtId="179" fontId="128" fillId="66" borderId="26" xfId="32987" applyNumberFormat="1" applyFont="1" applyFill="1" applyBorder="1" applyAlignment="1" applyProtection="1">
      <alignment horizontal="center" vertical="center"/>
    </xf>
    <xf numFmtId="0" fontId="97" fillId="61" borderId="0" xfId="0" applyFont="1" applyFill="1" applyProtection="1"/>
    <xf numFmtId="9" fontId="102" fillId="61" borderId="0" xfId="0" applyNumberFormat="1" applyFont="1" applyFill="1" applyProtection="1"/>
    <xf numFmtId="0" fontId="128" fillId="64" borderId="0" xfId="0" applyFont="1" applyFill="1" applyBorder="1" applyAlignment="1" applyProtection="1">
      <alignment vertical="top"/>
    </xf>
    <xf numFmtId="0" fontId="124" fillId="63" borderId="0" xfId="0" applyFont="1" applyFill="1" applyBorder="1" applyProtection="1"/>
    <xf numFmtId="179" fontId="128" fillId="66" borderId="27" xfId="32987" applyNumberFormat="1" applyFont="1" applyFill="1" applyBorder="1" applyAlignment="1" applyProtection="1">
      <alignment horizontal="center" vertical="center"/>
    </xf>
    <xf numFmtId="0" fontId="124" fillId="61" borderId="0" xfId="0" applyFont="1" applyFill="1" applyBorder="1" applyProtection="1"/>
    <xf numFmtId="0" fontId="126" fillId="61" borderId="0" xfId="0" applyFont="1" applyFill="1" applyBorder="1" applyProtection="1"/>
    <xf numFmtId="0" fontId="128" fillId="61" borderId="0" xfId="0" applyFont="1" applyFill="1" applyBorder="1" applyAlignment="1" applyProtection="1">
      <alignment vertical="top"/>
    </xf>
    <xf numFmtId="178" fontId="128" fillId="66" borderId="0" xfId="32987" applyNumberFormat="1" applyFont="1" applyFill="1" applyBorder="1" applyAlignment="1" applyProtection="1">
      <alignment horizontal="center" vertical="center"/>
    </xf>
    <xf numFmtId="0" fontId="126" fillId="63" borderId="0" xfId="32987" applyFont="1" applyFill="1" applyBorder="1" applyProtection="1"/>
    <xf numFmtId="178" fontId="102" fillId="61" borderId="0" xfId="0" applyNumberFormat="1" applyFont="1" applyFill="1" applyProtection="1"/>
    <xf numFmtId="0" fontId="124" fillId="63" borderId="0" xfId="0" applyFont="1" applyFill="1" applyProtection="1"/>
    <xf numFmtId="0" fontId="131" fillId="63" borderId="0" xfId="0" applyFont="1" applyFill="1" applyAlignment="1" applyProtection="1">
      <alignment vertical="center"/>
    </xf>
    <xf numFmtId="0" fontId="112" fillId="61" borderId="0" xfId="0" applyFont="1" applyFill="1" applyAlignment="1" applyProtection="1">
      <alignment vertical="center"/>
    </xf>
    <xf numFmtId="0" fontId="102" fillId="66" borderId="0" xfId="0" applyFont="1" applyFill="1" applyProtection="1"/>
    <xf numFmtId="0" fontId="108" fillId="61" borderId="0" xfId="0" applyFont="1" applyFill="1" applyProtection="1"/>
    <xf numFmtId="178" fontId="104" fillId="61" borderId="0" xfId="0" applyNumberFormat="1" applyFont="1" applyFill="1" applyProtection="1"/>
    <xf numFmtId="0" fontId="132" fillId="61" borderId="0" xfId="0" applyFont="1" applyFill="1" applyAlignment="1" applyProtection="1">
      <alignment vertical="center"/>
    </xf>
    <xf numFmtId="0" fontId="104" fillId="61" borderId="0" xfId="32987" applyFont="1" applyFill="1" applyProtection="1"/>
    <xf numFmtId="0" fontId="108" fillId="61" borderId="0" xfId="0" applyFont="1" applyFill="1" applyAlignment="1" applyProtection="1">
      <alignment vertical="center"/>
    </xf>
    <xf numFmtId="0" fontId="117" fillId="61" borderId="0" xfId="0" applyFont="1" applyFill="1" applyAlignment="1" applyProtection="1">
      <alignment vertical="center" wrapText="1"/>
    </xf>
    <xf numFmtId="10" fontId="102" fillId="61" borderId="0" xfId="0" applyNumberFormat="1" applyFont="1" applyFill="1" applyAlignment="1" applyProtection="1">
      <alignment vertical="center"/>
    </xf>
    <xf numFmtId="0" fontId="102" fillId="60" borderId="0" xfId="0" applyFont="1" applyFill="1" applyAlignment="1" applyProtection="1">
      <alignment vertical="center"/>
    </xf>
    <xf numFmtId="0" fontId="102" fillId="61" borderId="0" xfId="0" applyFont="1" applyFill="1" applyAlignment="1" applyProtection="1">
      <alignment vertical="top"/>
    </xf>
    <xf numFmtId="0" fontId="117" fillId="61" borderId="0" xfId="0" applyFont="1" applyFill="1" applyAlignment="1" applyProtection="1">
      <alignment vertical="top" wrapText="1"/>
    </xf>
    <xf numFmtId="10" fontId="102" fillId="61" borderId="0" xfId="0" applyNumberFormat="1" applyFont="1" applyFill="1" applyAlignment="1" applyProtection="1">
      <alignment vertical="top"/>
    </xf>
    <xf numFmtId="0" fontId="102" fillId="60" borderId="0" xfId="0" applyFont="1" applyFill="1" applyAlignment="1" applyProtection="1">
      <alignment vertical="top"/>
    </xf>
    <xf numFmtId="0" fontId="117" fillId="61" borderId="0" xfId="13043" applyFont="1" applyFill="1" applyAlignment="1" applyProtection="1">
      <alignment vertical="center" wrapText="1"/>
    </xf>
    <xf numFmtId="0" fontId="119" fillId="61" borderId="0" xfId="13043" applyFont="1" applyFill="1" applyAlignment="1" applyProtection="1">
      <alignment vertical="center" wrapText="1"/>
    </xf>
    <xf numFmtId="0" fontId="119" fillId="61" borderId="0" xfId="13043" applyFont="1" applyFill="1" applyAlignment="1" applyProtection="1">
      <alignment horizontal="left" vertical="center" wrapText="1"/>
    </xf>
    <xf numFmtId="0" fontId="100" fillId="61" borderId="0" xfId="0" applyFont="1" applyFill="1" applyProtection="1"/>
    <xf numFmtId="0" fontId="101" fillId="61" borderId="0" xfId="0" applyFont="1" applyFill="1" applyProtection="1"/>
    <xf numFmtId="10" fontId="100" fillId="61" borderId="0" xfId="0" applyNumberFormat="1" applyFont="1" applyFill="1" applyProtection="1"/>
    <xf numFmtId="0" fontId="100" fillId="60" borderId="0" xfId="0" applyFont="1" applyFill="1" applyProtection="1"/>
    <xf numFmtId="9" fontId="115" fillId="61" borderId="0" xfId="0" quotePrefix="1" applyNumberFormat="1" applyFont="1" applyFill="1" applyAlignment="1" applyProtection="1">
      <alignment horizontal="right" vertical="center" textRotation="180"/>
    </xf>
    <xf numFmtId="0" fontId="90" fillId="61" borderId="0" xfId="0" applyFont="1" applyFill="1" applyAlignment="1" applyProtection="1">
      <alignment vertical="center" wrapText="1"/>
    </xf>
    <xf numFmtId="0" fontId="102" fillId="61" borderId="0" xfId="0" applyFont="1" applyFill="1" applyAlignment="1" applyProtection="1">
      <alignment vertical="center" wrapText="1"/>
    </xf>
    <xf numFmtId="0" fontId="119" fillId="61" borderId="0" xfId="13043" applyFont="1" applyFill="1" applyAlignment="1" applyProtection="1">
      <alignment vertical="center" wrapText="1"/>
    </xf>
    <xf numFmtId="0" fontId="122" fillId="64" borderId="0" xfId="0" applyFont="1" applyFill="1" applyBorder="1" applyAlignment="1" applyProtection="1">
      <alignment horizontal="left" vertical="top"/>
    </xf>
    <xf numFmtId="0" fontId="123" fillId="64" borderId="0" xfId="0" applyFont="1" applyFill="1" applyBorder="1" applyAlignment="1" applyProtection="1">
      <alignment horizontal="left" vertical="top"/>
    </xf>
    <xf numFmtId="0" fontId="136" fillId="64" borderId="0" xfId="0" applyFont="1" applyFill="1" applyBorder="1" applyAlignment="1" applyProtection="1">
      <alignment horizontal="left" vertical="center" wrapText="1"/>
    </xf>
    <xf numFmtId="0" fontId="90" fillId="61" borderId="0" xfId="0" applyFont="1" applyFill="1" applyAlignment="1" applyProtection="1">
      <alignment horizontal="left" vertical="center" wrapText="1"/>
    </xf>
    <xf numFmtId="0" fontId="117" fillId="61" borderId="0" xfId="0" applyFont="1" applyFill="1" applyAlignment="1" applyProtection="1">
      <alignment horizontal="left" vertical="center" wrapText="1"/>
    </xf>
    <xf numFmtId="0" fontId="90" fillId="61" borderId="0" xfId="0" applyFont="1" applyFill="1" applyAlignment="1" applyProtection="1">
      <alignment horizontal="left" vertical="top" wrapText="1"/>
    </xf>
    <xf numFmtId="0" fontId="117" fillId="61" borderId="0" xfId="0" applyFont="1" applyFill="1" applyAlignment="1" applyProtection="1">
      <alignment horizontal="left" vertical="top" wrapText="1"/>
    </xf>
    <xf numFmtId="0" fontId="126" fillId="63" borderId="0" xfId="0" quotePrefix="1" applyFont="1" applyFill="1" applyBorder="1" applyAlignment="1" applyProtection="1">
      <alignment horizontal="left" vertical="center" wrapText="1"/>
    </xf>
    <xf numFmtId="0" fontId="119" fillId="61" borderId="0" xfId="13043" applyFont="1" applyFill="1" applyAlignment="1" applyProtection="1">
      <alignment horizontal="left" vertical="center" wrapText="1"/>
    </xf>
    <xf numFmtId="0" fontId="102" fillId="61" borderId="0" xfId="0" applyFont="1" applyFill="1" applyAlignment="1" applyProtection="1">
      <alignment horizontal="left" vertical="center" wrapText="1"/>
    </xf>
    <xf numFmtId="0" fontId="117" fillId="61" borderId="0" xfId="13043" applyFont="1" applyFill="1" applyAlignment="1" applyProtection="1">
      <alignment vertical="center" wrapText="1"/>
    </xf>
    <xf numFmtId="0" fontId="90" fillId="61" borderId="0" xfId="13043" applyFont="1" applyFill="1" applyAlignment="1" applyProtection="1">
      <alignment horizontal="left" vertical="top" wrapText="1"/>
    </xf>
    <xf numFmtId="0" fontId="117" fillId="61" borderId="0" xfId="13043" applyFont="1" applyFill="1" applyAlignment="1" applyProtection="1">
      <alignment horizontal="left" vertical="top" wrapText="1"/>
    </xf>
    <xf numFmtId="0" fontId="117" fillId="61" borderId="0" xfId="13043" applyFont="1" applyFill="1" applyAlignment="1" applyProtection="1">
      <alignment horizontal="left" vertical="center" wrapText="1"/>
    </xf>
    <xf numFmtId="4" fontId="4" fillId="0" borderId="0" xfId="0" applyNumberFormat="1" applyFont="1" applyAlignment="1"/>
    <xf numFmtId="0" fontId="6" fillId="0" borderId="0" xfId="0" applyFont="1" applyAlignment="1"/>
    <xf numFmtId="0" fontId="133" fillId="62" borderId="32" xfId="0" applyFont="1" applyFill="1" applyBorder="1" applyAlignment="1">
      <alignment horizontal="center" vertical="center" wrapText="1"/>
    </xf>
    <xf numFmtId="0" fontId="133" fillId="62" borderId="35" xfId="0" applyFont="1" applyFill="1" applyBorder="1" applyAlignment="1">
      <alignment horizontal="center" vertical="center" wrapText="1"/>
    </xf>
    <xf numFmtId="4" fontId="133" fillId="62" borderId="33" xfId="0" applyNumberFormat="1" applyFont="1" applyFill="1" applyBorder="1" applyAlignment="1">
      <alignment horizontal="center" wrapText="1"/>
    </xf>
    <xf numFmtId="4" fontId="133" fillId="62" borderId="34" xfId="0" applyNumberFormat="1" applyFont="1" applyFill="1" applyBorder="1" applyAlignment="1">
      <alignment horizontal="center" wrapText="1"/>
    </xf>
    <xf numFmtId="0" fontId="128" fillId="64" borderId="0" xfId="32987" applyFont="1" applyFill="1" applyBorder="1" applyAlignment="1" applyProtection="1">
      <alignment vertical="top"/>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248444</xdr:rowOff>
    </xdr:from>
    <xdr:to>
      <xdr:col>15</xdr:col>
      <xdr:colOff>207932</xdr:colOff>
      <xdr:row>10</xdr:row>
      <xdr:rowOff>229394</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537906" y="2296319"/>
          <a:ext cx="827057"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tabSelected="1" zoomScaleNormal="100" workbookViewId="0">
      <selection activeCell="D7" sqref="D7"/>
    </sheetView>
  </sheetViews>
  <sheetFormatPr defaultColWidth="0" defaultRowHeight="16.5" zeroHeight="1"/>
  <cols>
    <col min="1" max="1" width="6.54296875" style="139" customWidth="1"/>
    <col min="2" max="2" width="4" style="139" customWidth="1"/>
    <col min="3" max="3" width="60" style="140" customWidth="1"/>
    <col min="4" max="4" width="31.1796875" style="140" customWidth="1"/>
    <col min="5" max="5" width="1.54296875" style="140" customWidth="1"/>
    <col min="6" max="6" width="4.1796875" style="140" customWidth="1"/>
    <col min="7" max="7" width="3.26953125" style="140" customWidth="1"/>
    <col min="8" max="8" width="49.453125" style="140" customWidth="1"/>
    <col min="9" max="9" width="18.453125" style="140" customWidth="1"/>
    <col min="10" max="10" width="4" style="140" customWidth="1"/>
    <col min="11" max="11" width="41.81640625" style="140" customWidth="1"/>
    <col min="12" max="13" width="15.453125" style="139" customWidth="1"/>
    <col min="14" max="16" width="4.453125" style="139" customWidth="1"/>
    <col min="17" max="17" width="4.453125" style="139" hidden="1" customWidth="1"/>
    <col min="18" max="18" width="25.54296875" style="139" hidden="1" customWidth="1"/>
    <col min="19" max="19" width="16.26953125" style="139" hidden="1" customWidth="1"/>
    <col min="20" max="20" width="4.453125" style="139" hidden="1" customWidth="1"/>
    <col min="21" max="21" width="42.1796875" style="139" hidden="1" customWidth="1"/>
    <col min="22" max="22" width="16.54296875" style="141" hidden="1" customWidth="1"/>
    <col min="23" max="24" width="4.453125" style="139" hidden="1" customWidth="1"/>
    <col min="25" max="25" width="12.1796875" style="139" hidden="1" customWidth="1"/>
    <col min="26" max="26" width="6.453125" style="139" hidden="1" customWidth="1"/>
    <col min="27" max="27" width="10.7265625" style="139" hidden="1" customWidth="1"/>
    <col min="28" max="28" width="14.7265625" style="139" hidden="1" customWidth="1"/>
    <col min="29" max="29" width="11.81640625" style="139" hidden="1" customWidth="1"/>
    <col min="30" max="30" width="4.453125" style="139" hidden="1" customWidth="1"/>
    <col min="31" max="31" width="14.7265625" style="139" hidden="1" customWidth="1"/>
    <col min="32" max="32" width="10.26953125" style="139" hidden="1" customWidth="1"/>
    <col min="33" max="63" width="4.453125" style="139" hidden="1" customWidth="1"/>
    <col min="64" max="416" width="0" style="139" hidden="1" customWidth="1"/>
    <col min="417" max="16384" width="4.453125" style="142" hidden="1"/>
  </cols>
  <sheetData>
    <row r="1" spans="1:416" s="31" customFormat="1" ht="37.5" customHeight="1">
      <c r="B1" s="32"/>
      <c r="C1" s="33" t="s">
        <v>53</v>
      </c>
      <c r="D1" s="34"/>
      <c r="E1" s="34"/>
      <c r="F1" s="34"/>
      <c r="G1" s="34"/>
      <c r="H1" s="34"/>
      <c r="I1" s="34"/>
      <c r="J1" s="34"/>
      <c r="K1" s="34"/>
      <c r="V1" s="35"/>
    </row>
    <row r="2" spans="1:416" s="31" customFormat="1" ht="37.5" customHeight="1">
      <c r="C2" s="36" t="s">
        <v>54</v>
      </c>
      <c r="D2" s="34"/>
      <c r="E2" s="34"/>
      <c r="F2" s="34"/>
      <c r="G2" s="34"/>
      <c r="H2" s="34"/>
      <c r="I2" s="34"/>
      <c r="J2" s="34"/>
      <c r="K2" s="37" t="s">
        <v>0</v>
      </c>
      <c r="V2" s="35"/>
    </row>
    <row r="3" spans="1:416" s="31" customFormat="1" ht="14">
      <c r="C3" s="38"/>
      <c r="D3" s="34"/>
      <c r="E3" s="34"/>
      <c r="F3" s="34"/>
      <c r="G3" s="34"/>
      <c r="H3" s="34"/>
      <c r="I3" s="34"/>
      <c r="J3" s="34"/>
      <c r="K3" s="34"/>
      <c r="V3" s="35"/>
    </row>
    <row r="4" spans="1:416" s="43" customFormat="1" ht="12" customHeight="1">
      <c r="A4" s="31"/>
      <c r="B4" s="39"/>
      <c r="C4" s="40"/>
      <c r="D4" s="41"/>
      <c r="E4" s="41"/>
      <c r="F4" s="41"/>
      <c r="G4" s="34"/>
      <c r="H4" s="42"/>
      <c r="I4" s="34"/>
      <c r="J4" s="34"/>
      <c r="K4" s="42"/>
      <c r="L4" s="31"/>
      <c r="M4" s="31"/>
      <c r="N4" s="31"/>
      <c r="O4" s="31"/>
      <c r="P4" s="31"/>
      <c r="Q4" s="31"/>
      <c r="R4" s="31"/>
      <c r="S4" s="31"/>
      <c r="T4" s="31"/>
      <c r="U4" s="31"/>
      <c r="V4" s="35"/>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row>
    <row r="5" spans="1:416" s="43" customFormat="1" ht="30" customHeight="1">
      <c r="A5" s="31"/>
      <c r="B5" s="39"/>
      <c r="C5" s="44" t="s">
        <v>1</v>
      </c>
      <c r="D5" s="45"/>
      <c r="E5" s="41"/>
      <c r="F5" s="41"/>
      <c r="G5" s="46"/>
      <c r="H5" s="47" t="s">
        <v>2</v>
      </c>
      <c r="I5" s="46"/>
      <c r="J5" s="46"/>
      <c r="K5" s="47" t="s">
        <v>3</v>
      </c>
      <c r="L5" s="31"/>
      <c r="M5" s="31"/>
      <c r="N5" s="31"/>
      <c r="O5" s="31"/>
      <c r="P5" s="31"/>
      <c r="Q5" s="31"/>
      <c r="R5" s="31"/>
      <c r="S5" s="31"/>
      <c r="T5" s="31"/>
      <c r="U5" s="31"/>
      <c r="V5" s="35"/>
      <c r="W5" s="31"/>
      <c r="X5" s="31"/>
      <c r="Y5" s="31"/>
      <c r="Z5" s="31"/>
      <c r="AA5" s="31"/>
      <c r="AB5" s="48" t="s">
        <v>4</v>
      </c>
      <c r="AC5" s="49">
        <v>67</v>
      </c>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row>
    <row r="6" spans="1:416" s="43" customFormat="1" ht="30" customHeight="1">
      <c r="A6" s="31"/>
      <c r="B6" s="39"/>
      <c r="C6" s="147" t="s">
        <v>5</v>
      </c>
      <c r="D6" s="148"/>
      <c r="E6" s="50"/>
      <c r="F6" s="50"/>
      <c r="G6" s="51"/>
      <c r="H6" s="51"/>
      <c r="I6" s="51"/>
      <c r="J6" s="51"/>
      <c r="K6" s="51"/>
      <c r="L6" s="52" t="s">
        <v>6</v>
      </c>
      <c r="M6" s="52" t="s">
        <v>7</v>
      </c>
      <c r="N6" s="31"/>
      <c r="O6" s="31"/>
      <c r="P6" s="31"/>
      <c r="Q6" s="31"/>
      <c r="R6" s="53" t="s">
        <v>8</v>
      </c>
      <c r="S6" s="31"/>
      <c r="T6" s="31"/>
      <c r="U6" s="31"/>
      <c r="V6" s="53" t="s">
        <v>8</v>
      </c>
      <c r="W6" s="31"/>
      <c r="X6" s="31"/>
      <c r="Y6" s="31"/>
      <c r="Z6" s="31"/>
      <c r="AA6" s="31"/>
      <c r="AB6" s="54" t="s">
        <v>9</v>
      </c>
      <c r="AC6" s="55">
        <f>D8+365.25*AC5</f>
        <v>24471.75</v>
      </c>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row>
    <row r="7" spans="1:416" s="43" customFormat="1" ht="30" customHeight="1">
      <c r="A7" s="31"/>
      <c r="B7" s="39"/>
      <c r="C7" s="56" t="s">
        <v>10</v>
      </c>
      <c r="D7" s="25"/>
      <c r="E7" s="57"/>
      <c r="F7" s="58"/>
      <c r="G7" s="51"/>
      <c r="H7" s="59" t="s">
        <v>11</v>
      </c>
      <c r="I7" s="60">
        <f>IF($D$9&gt;64,0,D11)</f>
        <v>0</v>
      </c>
      <c r="J7" s="61"/>
      <c r="K7" s="59" t="s">
        <v>12</v>
      </c>
      <c r="L7" s="62">
        <f>M7/52</f>
        <v>0</v>
      </c>
      <c r="M7" s="63">
        <f>IF($D$9=0,0,(VLOOKUP($D$9,'D&amp;TPD-Rates'!$B$11:$F$65,2+IF($D$10="Female",1,0))*I7/1000))</f>
        <v>0</v>
      </c>
      <c r="N7" s="64"/>
      <c r="O7" s="64"/>
      <c r="P7" s="64"/>
      <c r="Q7" s="64"/>
      <c r="R7" s="31"/>
      <c r="S7" s="65"/>
      <c r="T7" s="64"/>
      <c r="U7" s="66"/>
      <c r="V7" s="67"/>
      <c r="W7" s="31"/>
      <c r="X7" s="31"/>
      <c r="Y7" s="68" t="s">
        <v>13</v>
      </c>
      <c r="Z7" s="31"/>
      <c r="AA7" s="31"/>
      <c r="AB7" s="54" t="s">
        <v>14</v>
      </c>
      <c r="AC7" s="69">
        <f>DATEDIF(D7,AC6,"M")/12</f>
        <v>66.916666666666671</v>
      </c>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row>
    <row r="8" spans="1:416" s="43" customFormat="1" ht="30" customHeight="1" thickBot="1">
      <c r="A8" s="31"/>
      <c r="B8" s="39"/>
      <c r="C8" s="56" t="s">
        <v>15</v>
      </c>
      <c r="D8" s="25"/>
      <c r="E8" s="57"/>
      <c r="F8" s="58"/>
      <c r="G8" s="51"/>
      <c r="H8" s="70" t="s">
        <v>16</v>
      </c>
      <c r="I8" s="71">
        <f>I7</f>
        <v>0</v>
      </c>
      <c r="J8" s="61"/>
      <c r="K8" s="70" t="s">
        <v>17</v>
      </c>
      <c r="L8" s="72">
        <f>M8/52</f>
        <v>0</v>
      </c>
      <c r="M8" s="73">
        <f>IF($D$9=0,0,(VLOOKUP($D$9,'D&amp;TPD-Rates'!$B$11:$F$65,4+IF($D$10="Female",1,0))*I8/1000))</f>
        <v>0</v>
      </c>
      <c r="N8" s="64"/>
      <c r="O8" s="64"/>
      <c r="P8" s="64"/>
      <c r="Q8" s="64"/>
      <c r="R8" s="74"/>
      <c r="S8" s="75"/>
      <c r="T8" s="64"/>
      <c r="U8" s="66"/>
      <c r="V8" s="76"/>
      <c r="W8" s="31"/>
      <c r="X8" s="31"/>
      <c r="Y8" s="31"/>
      <c r="Z8" s="14"/>
      <c r="AA8" s="31"/>
      <c r="AB8" s="54"/>
      <c r="AC8" s="77"/>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row>
    <row r="9" spans="1:416" s="43" customFormat="1" ht="30" customHeight="1" thickBot="1">
      <c r="A9" s="31"/>
      <c r="B9" s="39"/>
      <c r="C9" s="56" t="s">
        <v>18</v>
      </c>
      <c r="D9" s="78">
        <f>ROUNDDOWN(SUM(D7-D8)/365.24,0)</f>
        <v>0</v>
      </c>
      <c r="E9" s="79"/>
      <c r="F9" s="80"/>
      <c r="G9" s="51"/>
      <c r="H9" s="81" t="s">
        <v>22</v>
      </c>
      <c r="I9" s="60">
        <f>IF(D9&gt;64,0,D14)</f>
        <v>0</v>
      </c>
      <c r="J9" s="61"/>
      <c r="K9" s="82" t="s">
        <v>23</v>
      </c>
      <c r="L9" s="83">
        <f>M9/52</f>
        <v>0</v>
      </c>
      <c r="M9" s="84">
        <f>M8+M7</f>
        <v>0</v>
      </c>
      <c r="N9" s="85"/>
      <c r="O9" s="85"/>
      <c r="P9" s="85"/>
      <c r="Q9" s="85"/>
      <c r="R9" s="74" t="s">
        <v>19</v>
      </c>
      <c r="S9" s="75">
        <v>3000000</v>
      </c>
      <c r="T9" s="85"/>
      <c r="U9" s="66"/>
      <c r="V9" s="76"/>
      <c r="W9" s="31"/>
      <c r="X9" s="31"/>
      <c r="Y9" s="31" t="s">
        <v>20</v>
      </c>
      <c r="Z9" s="31"/>
      <c r="AA9" s="31"/>
      <c r="AB9" s="86"/>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row>
    <row r="10" spans="1:416" s="43" customFormat="1" ht="30" customHeight="1" thickBot="1">
      <c r="A10" s="31"/>
      <c r="B10" s="39"/>
      <c r="C10" s="56" t="s">
        <v>21</v>
      </c>
      <c r="D10" s="26"/>
      <c r="E10" s="57"/>
      <c r="F10" s="87"/>
      <c r="G10" s="51"/>
      <c r="H10" s="88" t="s">
        <v>26</v>
      </c>
      <c r="I10" s="89">
        <f>IF(D9&gt;64,0,D14)</f>
        <v>0</v>
      </c>
      <c r="J10" s="61"/>
      <c r="K10" s="31"/>
      <c r="L10" s="31"/>
      <c r="M10" s="31"/>
      <c r="N10" s="143"/>
      <c r="O10" s="90"/>
      <c r="P10" s="90"/>
      <c r="Q10" s="90"/>
      <c r="R10" s="74" t="s">
        <v>24</v>
      </c>
      <c r="S10" s="91">
        <f>S19</f>
        <v>3000000</v>
      </c>
      <c r="T10" s="90"/>
      <c r="U10" s="66"/>
      <c r="V10" s="76"/>
      <c r="W10" s="31"/>
      <c r="X10" s="31"/>
      <c r="Y10" s="31" t="s">
        <v>25</v>
      </c>
      <c r="Z10" s="31"/>
      <c r="AA10" s="31"/>
      <c r="AB10" s="86"/>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row>
    <row r="11" spans="1:416" s="43" customFormat="1" ht="30" customHeight="1" thickBot="1">
      <c r="A11" s="31"/>
      <c r="B11" s="39"/>
      <c r="C11" s="56" t="s">
        <v>57</v>
      </c>
      <c r="D11" s="27"/>
      <c r="E11" s="57"/>
      <c r="F11" s="92"/>
      <c r="G11" s="51"/>
      <c r="H11" s="154"/>
      <c r="I11" s="154"/>
      <c r="J11" s="61"/>
      <c r="K11" s="81" t="s">
        <v>28</v>
      </c>
      <c r="L11" s="62">
        <f t="shared" ref="L11:L13" si="0">M11/52</f>
        <v>0</v>
      </c>
      <c r="M11" s="63">
        <f>IF($D$9=0,0,(VLOOKUP($D$9,'D&amp;TPD-Rates'!$B$11:$F$65,2+IF(Calculator!$D$10="Female",1,0)))*I9/1000)</f>
        <v>0</v>
      </c>
      <c r="N11" s="143"/>
      <c r="O11" s="90"/>
      <c r="P11" s="90"/>
      <c r="Q11" s="90"/>
      <c r="R11" s="74" t="s">
        <v>27</v>
      </c>
      <c r="S11" s="93">
        <f>ROUND(IF($D$9&gt;66,0,($D$12*$D$11*$AC$7))-I7,0)</f>
        <v>0</v>
      </c>
      <c r="T11" s="90"/>
      <c r="U11" s="94" t="str">
        <f>IF(S11&gt;0,CONCATENATE(" you are eligible to apply for additional Death cover of $",S11,U13,".")," ")</f>
        <v xml:space="preserve"> </v>
      </c>
      <c r="V11" s="76"/>
      <c r="W11" s="31"/>
      <c r="X11" s="31"/>
      <c r="Y11" s="31"/>
      <c r="Z11" s="31"/>
      <c r="AA11" s="31"/>
      <c r="AB11" s="86"/>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row>
    <row r="12" spans="1:416" s="43" customFormat="1" ht="28.5" customHeight="1">
      <c r="A12" s="31"/>
      <c r="B12" s="39"/>
      <c r="C12" s="167"/>
      <c r="D12" s="56"/>
      <c r="E12" s="56"/>
      <c r="F12" s="15"/>
      <c r="G12" s="95"/>
      <c r="H12" s="31"/>
      <c r="I12" s="31"/>
      <c r="J12" s="96"/>
      <c r="K12" s="97" t="s">
        <v>31</v>
      </c>
      <c r="L12" s="72">
        <f t="shared" si="0"/>
        <v>0</v>
      </c>
      <c r="M12" s="73">
        <f>IF($D$9=0,0,(VLOOKUP($D$9,'D&amp;TPD-Rates'!$B$11:$F$65,4+IF(Calculator!$D$10="Female",1,0)))*I10/1000)</f>
        <v>0</v>
      </c>
      <c r="N12" s="98"/>
      <c r="O12" s="98"/>
      <c r="P12" s="98"/>
      <c r="Q12" s="98"/>
      <c r="R12" s="74" t="s">
        <v>29</v>
      </c>
      <c r="S12" s="91">
        <f>ROUND(MIN(IF($D$9&gt;66,0,($D$12*$D$11*$AC$7)),S9),0)</f>
        <v>0</v>
      </c>
      <c r="T12" s="98"/>
      <c r="U12" s="99"/>
      <c r="V12" s="76"/>
      <c r="W12" s="31"/>
      <c r="X12" s="31"/>
      <c r="Y12" s="31"/>
      <c r="Z12" s="31"/>
      <c r="AA12" s="100"/>
      <c r="AB12" s="86"/>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row>
    <row r="13" spans="1:416" s="43" customFormat="1" ht="30" customHeight="1" thickBot="1">
      <c r="A13" s="31"/>
      <c r="B13" s="39"/>
      <c r="C13" s="149" t="s">
        <v>52</v>
      </c>
      <c r="D13" s="149"/>
      <c r="E13" s="41"/>
      <c r="F13" s="101"/>
      <c r="G13" s="51"/>
      <c r="H13" s="59" t="s">
        <v>30</v>
      </c>
      <c r="I13" s="102">
        <f>I7+I9</f>
        <v>0</v>
      </c>
      <c r="J13" s="96"/>
      <c r="K13" s="103" t="s">
        <v>34</v>
      </c>
      <c r="L13" s="104">
        <f t="shared" si="0"/>
        <v>0</v>
      </c>
      <c r="M13" s="105">
        <f>M12+M11</f>
        <v>0</v>
      </c>
      <c r="N13" s="31"/>
      <c r="O13" s="31"/>
      <c r="P13" s="31"/>
      <c r="Q13" s="31"/>
      <c r="R13" s="74" t="s">
        <v>32</v>
      </c>
      <c r="S13" s="93">
        <f>ROUND(S12-I8,0)</f>
        <v>0</v>
      </c>
      <c r="T13" s="31"/>
      <c r="U13" s="94" t="str">
        <f>IF(S13&gt;0,CONCATENATE(" and TPD cover of $",S13)," ")</f>
        <v xml:space="preserve"> </v>
      </c>
      <c r="V13" s="35"/>
      <c r="W13" s="31"/>
      <c r="X13" s="31"/>
      <c r="Y13" s="31"/>
      <c r="Z13" s="31"/>
      <c r="AA13" s="16"/>
      <c r="AB13" s="86"/>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row>
    <row r="14" spans="1:416" s="43" customFormat="1" ht="30" customHeight="1" thickBot="1">
      <c r="A14" s="31"/>
      <c r="B14" s="39"/>
      <c r="C14" s="106" t="s">
        <v>49</v>
      </c>
      <c r="D14" s="28"/>
      <c r="E14" s="107"/>
      <c r="F14" s="15"/>
      <c r="G14" s="51"/>
      <c r="H14" s="82" t="s">
        <v>33</v>
      </c>
      <c r="I14" s="108">
        <f>I8+I10</f>
        <v>0</v>
      </c>
      <c r="J14" s="61"/>
      <c r="K14" s="31"/>
      <c r="L14" s="31"/>
      <c r="M14" s="31"/>
      <c r="N14" s="34"/>
      <c r="O14" s="34"/>
      <c r="P14" s="34"/>
      <c r="Q14" s="34"/>
      <c r="R14" s="74"/>
      <c r="S14" s="91"/>
      <c r="T14" s="34"/>
      <c r="U14" s="109"/>
      <c r="V14" s="35"/>
      <c r="W14" s="31"/>
      <c r="X14" s="31"/>
      <c r="Y14" s="110"/>
      <c r="Z14" s="31"/>
      <c r="AA14" s="31"/>
      <c r="AB14" s="86"/>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row>
    <row r="15" spans="1:416" s="43" customFormat="1" ht="30" customHeight="1">
      <c r="A15" s="31"/>
      <c r="B15" s="39"/>
      <c r="C15" s="41"/>
      <c r="D15" s="41"/>
      <c r="E15" s="41"/>
      <c r="F15" s="111"/>
      <c r="G15" s="95"/>
      <c r="H15" s="112"/>
      <c r="I15" s="112"/>
      <c r="J15" s="112"/>
      <c r="K15" s="70" t="s">
        <v>36</v>
      </c>
      <c r="L15" s="72">
        <f>M15/52</f>
        <v>0</v>
      </c>
      <c r="M15" s="113">
        <f>M7+M11</f>
        <v>0</v>
      </c>
      <c r="N15" s="31"/>
      <c r="O15" s="31"/>
      <c r="P15" s="31"/>
      <c r="Q15" s="31"/>
      <c r="R15" s="74"/>
      <c r="S15" s="93"/>
      <c r="T15" s="31"/>
      <c r="U15" s="94"/>
      <c r="V15" s="35"/>
      <c r="W15" s="31"/>
      <c r="X15" s="31"/>
      <c r="Y15" s="110"/>
      <c r="Z15" s="31"/>
      <c r="AA15" s="31"/>
      <c r="AB15" s="86"/>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row>
    <row r="16" spans="1:416" s="43" customFormat="1" ht="30" customHeight="1">
      <c r="A16" s="31"/>
      <c r="B16" s="114"/>
      <c r="C16" s="115"/>
      <c r="D16" s="115"/>
      <c r="E16" s="115"/>
      <c r="F16" s="116"/>
      <c r="G16" s="95"/>
      <c r="H16" s="59" t="s">
        <v>50</v>
      </c>
      <c r="I16" s="117">
        <f>L17</f>
        <v>0</v>
      </c>
      <c r="J16" s="118"/>
      <c r="K16" s="59" t="s">
        <v>37</v>
      </c>
      <c r="L16" s="62">
        <f>M16/52</f>
        <v>0</v>
      </c>
      <c r="M16" s="102">
        <f>M8+M12</f>
        <v>0</v>
      </c>
      <c r="N16" s="31"/>
      <c r="O16" s="31"/>
      <c r="P16" s="31"/>
      <c r="Q16" s="31"/>
      <c r="R16" s="31"/>
      <c r="S16" s="31"/>
      <c r="T16" s="31"/>
      <c r="U16" s="34" t="str">
        <f>IF(OR(S10&gt;0,S15&gt;0)," Evidence of good health may be required"," ")</f>
        <v xml:space="preserve"> Evidence of good health may be required</v>
      </c>
      <c r="V16" s="35"/>
      <c r="W16" s="31"/>
      <c r="X16" s="119"/>
      <c r="Y16" s="110"/>
      <c r="Z16" s="31"/>
      <c r="AA16" s="31"/>
      <c r="AB16" s="86"/>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row>
    <row r="17" spans="1:416" s="43" customFormat="1" ht="30" customHeight="1" thickBot="1">
      <c r="A17" s="31"/>
      <c r="B17" s="116"/>
      <c r="C17" s="115"/>
      <c r="D17" s="115"/>
      <c r="E17" s="115"/>
      <c r="F17" s="116"/>
      <c r="G17" s="120"/>
      <c r="H17" s="82" t="s">
        <v>35</v>
      </c>
      <c r="I17" s="108">
        <f>M17</f>
        <v>0</v>
      </c>
      <c r="J17" s="118"/>
      <c r="K17" s="82" t="s">
        <v>51</v>
      </c>
      <c r="L17" s="83">
        <f>M17/52</f>
        <v>0</v>
      </c>
      <c r="M17" s="108">
        <f>M15+M16</f>
        <v>0</v>
      </c>
      <c r="N17" s="31"/>
      <c r="O17" s="31"/>
      <c r="P17" s="31"/>
      <c r="Q17" s="31"/>
      <c r="R17" s="31"/>
      <c r="S17" s="31"/>
      <c r="T17" s="31"/>
      <c r="U17" s="31"/>
      <c r="V17" s="35"/>
      <c r="W17" s="31"/>
      <c r="X17" s="31"/>
      <c r="Y17" s="110"/>
      <c r="Z17" s="31"/>
      <c r="AA17" s="31"/>
      <c r="AB17" s="86"/>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row>
    <row r="18" spans="1:416" s="43" customFormat="1" ht="14">
      <c r="A18" s="31"/>
      <c r="B18" s="114"/>
      <c r="C18" s="114"/>
      <c r="D18" s="114"/>
      <c r="E18" s="114"/>
      <c r="F18" s="114"/>
      <c r="G18" s="121"/>
      <c r="H18" s="96"/>
      <c r="I18" s="96"/>
      <c r="J18" s="118"/>
      <c r="K18" s="31"/>
      <c r="L18" s="31"/>
      <c r="M18" s="31"/>
      <c r="N18" s="119"/>
      <c r="O18" s="119"/>
      <c r="P18" s="119"/>
      <c r="Q18" s="119"/>
      <c r="R18" s="31"/>
      <c r="S18" s="100" t="s">
        <v>24</v>
      </c>
      <c r="T18" s="119"/>
      <c r="U18" s="31"/>
      <c r="V18" s="35"/>
      <c r="W18" s="31"/>
      <c r="X18" s="31"/>
      <c r="Y18" s="110"/>
      <c r="Z18" s="31"/>
      <c r="AA18" s="31"/>
      <c r="AB18" s="86"/>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row>
    <row r="19" spans="1:416" s="43" customFormat="1" ht="14">
      <c r="A19" s="31"/>
      <c r="B19" s="31"/>
      <c r="C19" s="34"/>
      <c r="D19" s="34"/>
      <c r="E19" s="34"/>
      <c r="F19" s="34"/>
      <c r="G19" s="120"/>
      <c r="H19" s="150" t="s">
        <v>47</v>
      </c>
      <c r="I19" s="151"/>
      <c r="J19" s="118"/>
      <c r="K19" s="31"/>
      <c r="L19" s="31"/>
      <c r="M19" s="31"/>
      <c r="N19" s="122"/>
      <c r="O19" s="122"/>
      <c r="P19" s="122"/>
      <c r="Q19" s="122"/>
      <c r="R19" s="74" t="s">
        <v>38</v>
      </c>
      <c r="S19" s="75">
        <v>3000000</v>
      </c>
      <c r="T19" s="122"/>
      <c r="U19" s="31"/>
      <c r="V19" s="35"/>
      <c r="W19" s="31"/>
      <c r="X19" s="31"/>
      <c r="Y19" s="31"/>
      <c r="Z19" s="31"/>
      <c r="AA19" s="31"/>
      <c r="AB19" s="86"/>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row>
    <row r="20" spans="1:416" s="31" customFormat="1" ht="14">
      <c r="C20" s="34"/>
      <c r="D20" s="34"/>
      <c r="E20" s="34"/>
      <c r="F20" s="34"/>
      <c r="G20" s="120"/>
      <c r="H20" s="144" t="s">
        <v>48</v>
      </c>
      <c r="I20" s="145"/>
      <c r="J20" s="120"/>
      <c r="K20" s="51"/>
      <c r="L20" s="120"/>
      <c r="M20" s="120"/>
      <c r="N20" s="122"/>
      <c r="O20" s="122"/>
      <c r="P20" s="122"/>
      <c r="Q20" s="122"/>
      <c r="R20" s="74"/>
      <c r="S20" s="123"/>
      <c r="T20" s="122"/>
      <c r="V20" s="35"/>
    </row>
    <row r="21" spans="1:416" s="43" customFormat="1" ht="14">
      <c r="A21" s="31"/>
      <c r="B21" s="31"/>
      <c r="C21" s="124"/>
      <c r="D21" s="124"/>
      <c r="E21" s="125"/>
      <c r="F21" s="125"/>
      <c r="G21" s="125"/>
      <c r="H21" s="31"/>
      <c r="I21" s="31"/>
      <c r="J21" s="125"/>
      <c r="K21" s="125"/>
      <c r="L21" s="125"/>
      <c r="M21" s="125"/>
      <c r="N21" s="125"/>
      <c r="O21" s="125"/>
      <c r="P21" s="125"/>
      <c r="Q21" s="125"/>
      <c r="R21" s="125"/>
      <c r="S21" s="125"/>
      <c r="T21" s="125"/>
      <c r="U21" s="31"/>
      <c r="V21" s="35"/>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row>
    <row r="22" spans="1:416" s="43" customFormat="1" ht="14">
      <c r="A22" s="31"/>
      <c r="B22" s="31"/>
      <c r="C22" s="126" t="s">
        <v>56</v>
      </c>
      <c r="D22" s="124"/>
      <c r="E22" s="124"/>
      <c r="F22" s="124"/>
      <c r="G22" s="127"/>
      <c r="H22" s="127"/>
      <c r="I22" s="127"/>
      <c r="J22" s="127"/>
      <c r="K22" s="125"/>
      <c r="L22" s="125"/>
      <c r="M22" s="125"/>
      <c r="N22" s="125"/>
      <c r="O22" s="125"/>
      <c r="P22" s="125"/>
      <c r="Q22" s="125"/>
      <c r="R22" s="125"/>
      <c r="S22" s="125"/>
      <c r="T22" s="125"/>
      <c r="U22" s="31"/>
      <c r="V22" s="35"/>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row>
    <row r="23" spans="1:416" s="131" customFormat="1" ht="70" customHeight="1">
      <c r="A23" s="74"/>
      <c r="B23" s="31"/>
      <c r="C23" s="152" t="s">
        <v>58</v>
      </c>
      <c r="D23" s="153"/>
      <c r="E23" s="153"/>
      <c r="F23" s="153"/>
      <c r="G23" s="153"/>
      <c r="H23" s="153"/>
      <c r="I23" s="153"/>
      <c r="J23" s="128"/>
      <c r="K23" s="128"/>
      <c r="L23" s="128"/>
      <c r="M23" s="129"/>
      <c r="N23" s="74"/>
      <c r="O23" s="74"/>
      <c r="P23" s="74"/>
      <c r="Q23" s="74"/>
      <c r="R23" s="74"/>
      <c r="S23" s="74"/>
      <c r="T23" s="74"/>
      <c r="U23" s="74"/>
      <c r="V23" s="130"/>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74"/>
      <c r="IX23" s="74"/>
      <c r="IY23" s="74"/>
      <c r="IZ23" s="74"/>
      <c r="JA23" s="74"/>
      <c r="JB23" s="74"/>
      <c r="JC23" s="74"/>
      <c r="JD23" s="74"/>
      <c r="JE23" s="74"/>
      <c r="JF23" s="74"/>
      <c r="JG23" s="74"/>
      <c r="JH23" s="74"/>
      <c r="JI23" s="74"/>
      <c r="JJ23" s="74"/>
      <c r="JK23" s="74"/>
      <c r="JL23" s="74"/>
      <c r="JM23" s="74"/>
      <c r="JN23" s="74"/>
      <c r="JO23" s="74"/>
      <c r="JP23" s="74"/>
      <c r="JQ23" s="74"/>
      <c r="JR23" s="74"/>
      <c r="JS23" s="74"/>
      <c r="JT23" s="74"/>
      <c r="JU23" s="74"/>
      <c r="JV23" s="74"/>
      <c r="JW23" s="74"/>
      <c r="JX23" s="74"/>
      <c r="JY23" s="74"/>
      <c r="JZ23" s="74"/>
      <c r="KA23" s="74"/>
      <c r="KB23" s="74"/>
      <c r="KC23" s="74"/>
      <c r="KD23" s="74"/>
      <c r="KE23" s="74"/>
      <c r="KF23" s="74"/>
      <c r="KG23" s="74"/>
      <c r="KH23" s="74"/>
      <c r="KI23" s="74"/>
      <c r="KJ23" s="74"/>
      <c r="KK23" s="74"/>
      <c r="KL23" s="74"/>
      <c r="KM23" s="74"/>
      <c r="KN23" s="74"/>
      <c r="KO23" s="74"/>
      <c r="KP23" s="74"/>
      <c r="KQ23" s="74"/>
      <c r="KR23" s="74"/>
      <c r="KS23" s="74"/>
      <c r="KT23" s="74"/>
      <c r="KU23" s="74"/>
      <c r="KV23" s="74"/>
      <c r="KW23" s="74"/>
      <c r="KX23" s="74"/>
      <c r="KY23" s="74"/>
      <c r="KZ23" s="74"/>
      <c r="LA23" s="74"/>
      <c r="LB23" s="74"/>
      <c r="LC23" s="74"/>
      <c r="LD23" s="74"/>
      <c r="LE23" s="74"/>
      <c r="LF23" s="74"/>
      <c r="LG23" s="74"/>
      <c r="LH23" s="74"/>
      <c r="LI23" s="74"/>
      <c r="LJ23" s="74"/>
      <c r="LK23" s="74"/>
      <c r="LL23" s="74"/>
      <c r="LM23" s="74"/>
      <c r="LN23" s="74"/>
      <c r="LO23" s="74"/>
      <c r="LP23" s="74"/>
      <c r="LQ23" s="74"/>
      <c r="LR23" s="74"/>
      <c r="LS23" s="74"/>
      <c r="LT23" s="74"/>
      <c r="LU23" s="74"/>
      <c r="LV23" s="74"/>
      <c r="LW23" s="74"/>
      <c r="LX23" s="74"/>
      <c r="LY23" s="74"/>
      <c r="LZ23" s="74"/>
      <c r="MA23" s="74"/>
      <c r="MB23" s="74"/>
      <c r="MC23" s="74"/>
      <c r="MD23" s="74"/>
      <c r="ME23" s="74"/>
      <c r="MF23" s="74"/>
      <c r="MG23" s="74"/>
      <c r="MH23" s="74"/>
      <c r="MI23" s="74"/>
      <c r="MJ23" s="74"/>
      <c r="MK23" s="74"/>
      <c r="ML23" s="74"/>
      <c r="MM23" s="74"/>
      <c r="MN23" s="74"/>
      <c r="MO23" s="74"/>
      <c r="MP23" s="74"/>
      <c r="MQ23" s="74"/>
      <c r="MR23" s="74"/>
      <c r="MS23" s="74"/>
      <c r="MT23" s="74"/>
      <c r="MU23" s="74"/>
      <c r="MV23" s="74"/>
      <c r="MW23" s="74"/>
      <c r="MX23" s="74"/>
      <c r="MY23" s="74"/>
      <c r="MZ23" s="74"/>
      <c r="NA23" s="74"/>
      <c r="NB23" s="74"/>
      <c r="NC23" s="74"/>
      <c r="ND23" s="74"/>
      <c r="NE23" s="74"/>
      <c r="NF23" s="74"/>
      <c r="NG23" s="74"/>
      <c r="NH23" s="74"/>
      <c r="NI23" s="74"/>
      <c r="NJ23" s="74"/>
      <c r="NK23" s="74"/>
      <c r="NL23" s="74"/>
      <c r="NM23" s="74"/>
      <c r="NN23" s="74"/>
      <c r="NO23" s="74"/>
      <c r="NP23" s="74"/>
      <c r="NQ23" s="74"/>
      <c r="NR23" s="74"/>
      <c r="NS23" s="74"/>
      <c r="NT23" s="74"/>
      <c r="NU23" s="74"/>
      <c r="NV23" s="74"/>
      <c r="NW23" s="74"/>
      <c r="NX23" s="74"/>
      <c r="NY23" s="74"/>
      <c r="NZ23" s="74"/>
      <c r="OA23" s="74"/>
      <c r="OB23" s="74"/>
      <c r="OC23" s="74"/>
      <c r="OD23" s="74"/>
      <c r="OE23" s="74"/>
      <c r="OF23" s="74"/>
      <c r="OG23" s="74"/>
      <c r="OH23" s="74"/>
      <c r="OI23" s="74"/>
      <c r="OJ23" s="74"/>
      <c r="OK23" s="74"/>
      <c r="OL23" s="74"/>
      <c r="OM23" s="74"/>
      <c r="ON23" s="74"/>
      <c r="OO23" s="74"/>
      <c r="OP23" s="74"/>
      <c r="OQ23" s="74"/>
      <c r="OR23" s="74"/>
      <c r="OS23" s="74"/>
      <c r="OT23" s="74"/>
      <c r="OU23" s="74"/>
      <c r="OV23" s="74"/>
      <c r="OW23" s="74"/>
      <c r="OX23" s="74"/>
      <c r="OY23" s="74"/>
      <c r="OZ23" s="74"/>
    </row>
    <row r="24" spans="1:416" s="131" customFormat="1" ht="14">
      <c r="A24" s="74"/>
      <c r="B24" s="31"/>
      <c r="C24" s="126" t="s">
        <v>39</v>
      </c>
      <c r="D24" s="138"/>
      <c r="E24" s="138"/>
      <c r="F24" s="138"/>
      <c r="G24" s="138"/>
      <c r="H24" s="138"/>
      <c r="I24" s="138"/>
      <c r="J24" s="138"/>
      <c r="K24" s="137"/>
      <c r="L24" s="137"/>
      <c r="M24" s="129"/>
      <c r="N24" s="74"/>
      <c r="O24" s="74"/>
      <c r="P24" s="74"/>
      <c r="Q24" s="74"/>
      <c r="R24" s="74"/>
      <c r="S24" s="74"/>
      <c r="T24" s="74"/>
      <c r="U24" s="74"/>
      <c r="V24" s="130"/>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4"/>
      <c r="JL24" s="74"/>
      <c r="JM24" s="74"/>
      <c r="JN24" s="74"/>
      <c r="JO24" s="74"/>
      <c r="JP24" s="74"/>
      <c r="JQ24" s="74"/>
      <c r="JR24" s="74"/>
      <c r="JS24" s="74"/>
      <c r="JT24" s="74"/>
      <c r="JU24" s="74"/>
      <c r="JV24" s="74"/>
      <c r="JW24" s="74"/>
      <c r="JX24" s="74"/>
      <c r="JY24" s="74"/>
      <c r="JZ24" s="74"/>
      <c r="KA24" s="74"/>
      <c r="KB24" s="74"/>
      <c r="KC24" s="74"/>
      <c r="KD24" s="74"/>
      <c r="KE24" s="74"/>
      <c r="KF24" s="74"/>
      <c r="KG24" s="74"/>
      <c r="KH24" s="74"/>
      <c r="KI24" s="74"/>
      <c r="KJ24" s="74"/>
      <c r="KK24" s="74"/>
      <c r="KL24" s="74"/>
      <c r="KM24" s="74"/>
      <c r="KN24" s="74"/>
      <c r="KO24" s="74"/>
      <c r="KP24" s="74"/>
      <c r="KQ24" s="74"/>
      <c r="KR24" s="74"/>
      <c r="KS24" s="74"/>
      <c r="KT24" s="74"/>
      <c r="KU24" s="74"/>
      <c r="KV24" s="74"/>
      <c r="KW24" s="74"/>
      <c r="KX24" s="74"/>
      <c r="KY24" s="74"/>
      <c r="KZ24" s="74"/>
      <c r="LA24" s="74"/>
      <c r="LB24" s="74"/>
      <c r="LC24" s="74"/>
      <c r="LD24" s="74"/>
      <c r="LE24" s="74"/>
      <c r="LF24" s="74"/>
      <c r="LG24" s="74"/>
      <c r="LH24" s="74"/>
      <c r="LI24" s="74"/>
      <c r="LJ24" s="74"/>
      <c r="LK24" s="74"/>
      <c r="LL24" s="74"/>
      <c r="LM24" s="74"/>
      <c r="LN24" s="74"/>
      <c r="LO24" s="74"/>
      <c r="LP24" s="74"/>
      <c r="LQ24" s="74"/>
      <c r="LR24" s="74"/>
      <c r="LS24" s="74"/>
      <c r="LT24" s="74"/>
      <c r="LU24" s="74"/>
      <c r="LV24" s="74"/>
      <c r="LW24" s="74"/>
      <c r="LX24" s="74"/>
      <c r="LY24" s="74"/>
      <c r="LZ24" s="74"/>
      <c r="MA24" s="74"/>
      <c r="MB24" s="74"/>
      <c r="MC24" s="74"/>
      <c r="MD24" s="74"/>
      <c r="ME24" s="74"/>
      <c r="MF24" s="74"/>
      <c r="MG24" s="74"/>
      <c r="MH24" s="74"/>
      <c r="MI24" s="74"/>
      <c r="MJ24" s="74"/>
      <c r="MK24" s="74"/>
      <c r="ML24" s="74"/>
      <c r="MM24" s="74"/>
      <c r="MN24" s="74"/>
      <c r="MO24" s="74"/>
      <c r="MP24" s="74"/>
      <c r="MQ24" s="74"/>
      <c r="MR24" s="74"/>
      <c r="MS24" s="74"/>
      <c r="MT24" s="74"/>
      <c r="MU24" s="74"/>
      <c r="MV24" s="74"/>
      <c r="MW24" s="74"/>
      <c r="MX24" s="74"/>
      <c r="MY24" s="74"/>
      <c r="MZ24" s="74"/>
      <c r="NA24" s="74"/>
      <c r="NB24" s="74"/>
      <c r="NC24" s="74"/>
      <c r="ND24" s="74"/>
      <c r="NE24" s="74"/>
      <c r="NF24" s="74"/>
      <c r="NG24" s="74"/>
      <c r="NH24" s="74"/>
      <c r="NI24" s="74"/>
      <c r="NJ24" s="74"/>
      <c r="NK24" s="74"/>
      <c r="NL24" s="74"/>
      <c r="NM24" s="74"/>
      <c r="NN24" s="74"/>
      <c r="NO24" s="74"/>
      <c r="NP24" s="74"/>
      <c r="NQ24" s="74"/>
      <c r="NR24" s="74"/>
      <c r="NS24" s="74"/>
      <c r="NT24" s="74"/>
      <c r="NU24" s="74"/>
      <c r="NV24" s="74"/>
      <c r="NW24" s="74"/>
      <c r="NX24" s="74"/>
      <c r="NY24" s="74"/>
      <c r="NZ24" s="74"/>
      <c r="OA24" s="74"/>
      <c r="OB24" s="74"/>
      <c r="OC24" s="74"/>
      <c r="OD24" s="74"/>
      <c r="OE24" s="74"/>
      <c r="OF24" s="74"/>
      <c r="OG24" s="74"/>
      <c r="OH24" s="74"/>
      <c r="OI24" s="74"/>
      <c r="OJ24" s="74"/>
      <c r="OK24" s="74"/>
      <c r="OL24" s="74"/>
      <c r="OM24" s="74"/>
      <c r="ON24" s="74"/>
      <c r="OO24" s="74"/>
      <c r="OP24" s="74"/>
      <c r="OQ24" s="74"/>
      <c r="OR24" s="74"/>
      <c r="OS24" s="74"/>
      <c r="OT24" s="74"/>
      <c r="OU24" s="74"/>
      <c r="OV24" s="74"/>
      <c r="OW24" s="74"/>
      <c r="OX24" s="74"/>
      <c r="OY24" s="74"/>
      <c r="OZ24" s="74"/>
    </row>
    <row r="25" spans="1:416" s="135" customFormat="1" ht="16.899999999999999" customHeight="1">
      <c r="A25" s="132"/>
      <c r="B25" s="74"/>
      <c r="C25" s="158" t="s">
        <v>55</v>
      </c>
      <c r="D25" s="159"/>
      <c r="E25" s="159"/>
      <c r="F25" s="159"/>
      <c r="G25" s="159"/>
      <c r="H25" s="159"/>
      <c r="I25" s="159"/>
      <c r="J25" s="159"/>
      <c r="K25" s="136"/>
      <c r="L25" s="136"/>
      <c r="M25" s="133"/>
      <c r="N25" s="132"/>
      <c r="O25" s="132"/>
      <c r="P25" s="132"/>
      <c r="Q25" s="132"/>
      <c r="R25" s="132"/>
      <c r="S25" s="132"/>
      <c r="T25" s="132"/>
      <c r="U25" s="132"/>
      <c r="V25" s="134"/>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c r="IV25" s="132"/>
      <c r="IW25" s="132"/>
      <c r="IX25" s="132"/>
      <c r="IY25" s="132"/>
      <c r="IZ25" s="132"/>
      <c r="JA25" s="132"/>
      <c r="JB25" s="132"/>
      <c r="JC25" s="132"/>
      <c r="JD25" s="132"/>
      <c r="JE25" s="132"/>
      <c r="JF25" s="132"/>
      <c r="JG25" s="132"/>
      <c r="JH25" s="132"/>
      <c r="JI25" s="132"/>
      <c r="JJ25" s="132"/>
      <c r="JK25" s="132"/>
      <c r="JL25" s="132"/>
      <c r="JM25" s="132"/>
      <c r="JN25" s="132"/>
      <c r="JO25" s="132"/>
      <c r="JP25" s="132"/>
      <c r="JQ25" s="132"/>
      <c r="JR25" s="132"/>
      <c r="JS25" s="132"/>
      <c r="JT25" s="132"/>
      <c r="JU25" s="132"/>
      <c r="JV25" s="132"/>
      <c r="JW25" s="132"/>
      <c r="JX25" s="132"/>
      <c r="JY25" s="132"/>
      <c r="JZ25" s="132"/>
      <c r="KA25" s="132"/>
      <c r="KB25" s="132"/>
      <c r="KC25" s="132"/>
      <c r="KD25" s="132"/>
      <c r="KE25" s="132"/>
      <c r="KF25" s="132"/>
      <c r="KG25" s="132"/>
      <c r="KH25" s="132"/>
      <c r="KI25" s="132"/>
      <c r="KJ25" s="132"/>
      <c r="KK25" s="132"/>
      <c r="KL25" s="132"/>
      <c r="KM25" s="132"/>
      <c r="KN25" s="132"/>
      <c r="KO25" s="132"/>
      <c r="KP25" s="132"/>
      <c r="KQ25" s="132"/>
      <c r="KR25" s="132"/>
      <c r="KS25" s="132"/>
      <c r="KT25" s="132"/>
      <c r="KU25" s="132"/>
      <c r="KV25" s="132"/>
      <c r="KW25" s="132"/>
      <c r="KX25" s="132"/>
      <c r="KY25" s="132"/>
      <c r="KZ25" s="132"/>
      <c r="LA25" s="132"/>
      <c r="LB25" s="132"/>
      <c r="LC25" s="132"/>
      <c r="LD25" s="132"/>
      <c r="LE25" s="132"/>
      <c r="LF25" s="132"/>
      <c r="LG25" s="132"/>
      <c r="LH25" s="132"/>
      <c r="LI25" s="132"/>
      <c r="LJ25" s="132"/>
      <c r="LK25" s="132"/>
      <c r="LL25" s="132"/>
      <c r="LM25" s="132"/>
      <c r="LN25" s="132"/>
      <c r="LO25" s="132"/>
      <c r="LP25" s="132"/>
      <c r="LQ25" s="132"/>
      <c r="LR25" s="132"/>
      <c r="LS25" s="132"/>
      <c r="LT25" s="132"/>
      <c r="LU25" s="132"/>
      <c r="LV25" s="132"/>
      <c r="LW25" s="132"/>
      <c r="LX25" s="132"/>
      <c r="LY25" s="132"/>
      <c r="LZ25" s="132"/>
      <c r="MA25" s="132"/>
      <c r="MB25" s="132"/>
      <c r="MC25" s="132"/>
      <c r="MD25" s="132"/>
      <c r="ME25" s="132"/>
      <c r="MF25" s="132"/>
      <c r="MG25" s="132"/>
      <c r="MH25" s="132"/>
      <c r="MI25" s="132"/>
      <c r="MJ25" s="132"/>
      <c r="MK25" s="132"/>
      <c r="ML25" s="132"/>
      <c r="MM25" s="132"/>
      <c r="MN25" s="132"/>
      <c r="MO25" s="132"/>
      <c r="MP25" s="132"/>
      <c r="MQ25" s="132"/>
      <c r="MR25" s="132"/>
      <c r="MS25" s="132"/>
      <c r="MT25" s="132"/>
      <c r="MU25" s="132"/>
      <c r="MV25" s="132"/>
      <c r="MW25" s="132"/>
      <c r="MX25" s="132"/>
      <c r="MY25" s="132"/>
      <c r="MZ25" s="132"/>
      <c r="NA25" s="132"/>
      <c r="NB25" s="132"/>
      <c r="NC25" s="132"/>
      <c r="ND25" s="132"/>
      <c r="NE25" s="132"/>
      <c r="NF25" s="132"/>
      <c r="NG25" s="132"/>
      <c r="NH25" s="132"/>
      <c r="NI25" s="132"/>
      <c r="NJ25" s="132"/>
      <c r="NK25" s="132"/>
      <c r="NL25" s="132"/>
      <c r="NM25" s="132"/>
      <c r="NN25" s="132"/>
      <c r="NO25" s="132"/>
      <c r="NP25" s="132"/>
      <c r="NQ25" s="132"/>
      <c r="NR25" s="132"/>
      <c r="NS25" s="132"/>
      <c r="NT25" s="132"/>
      <c r="NU25" s="132"/>
      <c r="NV25" s="132"/>
      <c r="NW25" s="132"/>
      <c r="NX25" s="132"/>
      <c r="NY25" s="132"/>
      <c r="NZ25" s="132"/>
      <c r="OA25" s="132"/>
      <c r="OB25" s="132"/>
      <c r="OC25" s="132"/>
      <c r="OD25" s="132"/>
      <c r="OE25" s="132"/>
      <c r="OF25" s="132"/>
      <c r="OG25" s="132"/>
      <c r="OH25" s="132"/>
      <c r="OI25" s="132"/>
      <c r="OJ25" s="132"/>
      <c r="OK25" s="132"/>
      <c r="OL25" s="132"/>
      <c r="OM25" s="132"/>
      <c r="ON25" s="132"/>
      <c r="OO25" s="132"/>
      <c r="OP25" s="132"/>
      <c r="OQ25" s="132"/>
      <c r="OR25" s="132"/>
      <c r="OS25" s="132"/>
      <c r="OT25" s="132"/>
      <c r="OU25" s="132"/>
      <c r="OV25" s="132"/>
      <c r="OW25" s="132"/>
      <c r="OX25" s="132"/>
      <c r="OY25" s="132"/>
      <c r="OZ25" s="132"/>
    </row>
    <row r="26" spans="1:416" s="135" customFormat="1" ht="38.5" customHeight="1">
      <c r="A26" s="132"/>
      <c r="B26" s="74"/>
      <c r="C26" s="157" t="s">
        <v>40</v>
      </c>
      <c r="D26" s="145"/>
      <c r="E26" s="145"/>
      <c r="F26" s="145"/>
      <c r="G26" s="145"/>
      <c r="H26" s="145"/>
      <c r="I26" s="145"/>
      <c r="J26" s="145"/>
      <c r="K26" s="136"/>
      <c r="L26" s="136"/>
      <c r="M26" s="133"/>
      <c r="N26" s="132"/>
      <c r="O26" s="132"/>
      <c r="P26" s="132"/>
      <c r="Q26" s="132"/>
      <c r="R26" s="132"/>
      <c r="S26" s="132"/>
      <c r="T26" s="132"/>
      <c r="U26" s="132"/>
      <c r="V26" s="134"/>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c r="IW26" s="132"/>
      <c r="IX26" s="132"/>
      <c r="IY26" s="132"/>
      <c r="IZ26" s="132"/>
      <c r="JA26" s="132"/>
      <c r="JB26" s="132"/>
      <c r="JC26" s="132"/>
      <c r="JD26" s="132"/>
      <c r="JE26" s="132"/>
      <c r="JF26" s="132"/>
      <c r="JG26" s="132"/>
      <c r="JH26" s="132"/>
      <c r="JI26" s="132"/>
      <c r="JJ26" s="132"/>
      <c r="JK26" s="132"/>
      <c r="JL26" s="132"/>
      <c r="JM26" s="132"/>
      <c r="JN26" s="132"/>
      <c r="JO26" s="132"/>
      <c r="JP26" s="132"/>
      <c r="JQ26" s="132"/>
      <c r="JR26" s="132"/>
      <c r="JS26" s="132"/>
      <c r="JT26" s="132"/>
      <c r="JU26" s="132"/>
      <c r="JV26" s="132"/>
      <c r="JW26" s="132"/>
      <c r="JX26" s="132"/>
      <c r="JY26" s="132"/>
      <c r="JZ26" s="132"/>
      <c r="KA26" s="132"/>
      <c r="KB26" s="132"/>
      <c r="KC26" s="132"/>
      <c r="KD26" s="132"/>
      <c r="KE26" s="132"/>
      <c r="KF26" s="132"/>
      <c r="KG26" s="132"/>
      <c r="KH26" s="132"/>
      <c r="KI26" s="132"/>
      <c r="KJ26" s="132"/>
      <c r="KK26" s="132"/>
      <c r="KL26" s="132"/>
      <c r="KM26" s="132"/>
      <c r="KN26" s="132"/>
      <c r="KO26" s="132"/>
      <c r="KP26" s="132"/>
      <c r="KQ26" s="132"/>
      <c r="KR26" s="132"/>
      <c r="KS26" s="132"/>
      <c r="KT26" s="132"/>
      <c r="KU26" s="132"/>
      <c r="KV26" s="132"/>
      <c r="KW26" s="132"/>
      <c r="KX26" s="132"/>
      <c r="KY26" s="132"/>
      <c r="KZ26" s="132"/>
      <c r="LA26" s="132"/>
      <c r="LB26" s="132"/>
      <c r="LC26" s="132"/>
      <c r="LD26" s="132"/>
      <c r="LE26" s="132"/>
      <c r="LF26" s="132"/>
      <c r="LG26" s="132"/>
      <c r="LH26" s="132"/>
      <c r="LI26" s="132"/>
      <c r="LJ26" s="132"/>
      <c r="LK26" s="132"/>
      <c r="LL26" s="132"/>
      <c r="LM26" s="132"/>
      <c r="LN26" s="132"/>
      <c r="LO26" s="132"/>
      <c r="LP26" s="132"/>
      <c r="LQ26" s="132"/>
      <c r="LR26" s="132"/>
      <c r="LS26" s="132"/>
      <c r="LT26" s="132"/>
      <c r="LU26" s="132"/>
      <c r="LV26" s="132"/>
      <c r="LW26" s="132"/>
      <c r="LX26" s="132"/>
      <c r="LY26" s="132"/>
      <c r="LZ26" s="132"/>
      <c r="MA26" s="132"/>
      <c r="MB26" s="132"/>
      <c r="MC26" s="132"/>
      <c r="MD26" s="132"/>
      <c r="ME26" s="132"/>
      <c r="MF26" s="132"/>
      <c r="MG26" s="132"/>
      <c r="MH26" s="132"/>
      <c r="MI26" s="132"/>
      <c r="MJ26" s="132"/>
      <c r="MK26" s="132"/>
      <c r="ML26" s="132"/>
      <c r="MM26" s="132"/>
      <c r="MN26" s="132"/>
      <c r="MO26" s="132"/>
      <c r="MP26" s="132"/>
      <c r="MQ26" s="132"/>
      <c r="MR26" s="132"/>
      <c r="MS26" s="132"/>
      <c r="MT26" s="132"/>
      <c r="MU26" s="132"/>
      <c r="MV26" s="132"/>
      <c r="MW26" s="132"/>
      <c r="MX26" s="132"/>
      <c r="MY26" s="132"/>
      <c r="MZ26" s="132"/>
      <c r="NA26" s="132"/>
      <c r="NB26" s="132"/>
      <c r="NC26" s="132"/>
      <c r="ND26" s="132"/>
      <c r="NE26" s="132"/>
      <c r="NF26" s="132"/>
      <c r="NG26" s="132"/>
      <c r="NH26" s="132"/>
      <c r="NI26" s="132"/>
      <c r="NJ26" s="132"/>
      <c r="NK26" s="132"/>
      <c r="NL26" s="132"/>
      <c r="NM26" s="132"/>
      <c r="NN26" s="132"/>
      <c r="NO26" s="132"/>
      <c r="NP26" s="132"/>
      <c r="NQ26" s="132"/>
      <c r="NR26" s="132"/>
      <c r="NS26" s="132"/>
      <c r="NT26" s="132"/>
      <c r="NU26" s="132"/>
      <c r="NV26" s="132"/>
      <c r="NW26" s="132"/>
      <c r="NX26" s="132"/>
      <c r="NY26" s="132"/>
      <c r="NZ26" s="132"/>
      <c r="OA26" s="132"/>
      <c r="OB26" s="132"/>
      <c r="OC26" s="132"/>
      <c r="OD26" s="132"/>
      <c r="OE26" s="132"/>
      <c r="OF26" s="132"/>
      <c r="OG26" s="132"/>
      <c r="OH26" s="132"/>
      <c r="OI26" s="132"/>
      <c r="OJ26" s="132"/>
      <c r="OK26" s="132"/>
      <c r="OL26" s="132"/>
      <c r="OM26" s="132"/>
      <c r="ON26" s="132"/>
      <c r="OO26" s="132"/>
      <c r="OP26" s="132"/>
      <c r="OQ26" s="132"/>
      <c r="OR26" s="132"/>
      <c r="OS26" s="132"/>
      <c r="OT26" s="132"/>
      <c r="OU26" s="132"/>
      <c r="OV26" s="132"/>
      <c r="OW26" s="132"/>
      <c r="OX26" s="132"/>
      <c r="OY26" s="132"/>
      <c r="OZ26" s="132"/>
    </row>
    <row r="27" spans="1:416" s="135" customFormat="1" ht="47.5" customHeight="1">
      <c r="A27" s="132"/>
      <c r="B27" s="132"/>
      <c r="C27" s="157" t="s">
        <v>41</v>
      </c>
      <c r="D27" s="145"/>
      <c r="E27" s="145"/>
      <c r="F27" s="145"/>
      <c r="G27" s="145"/>
      <c r="H27" s="145"/>
      <c r="I27" s="145"/>
      <c r="J27" s="145"/>
      <c r="K27" s="136"/>
      <c r="L27" s="136"/>
      <c r="M27" s="133"/>
      <c r="N27" s="132"/>
      <c r="O27" s="132"/>
      <c r="P27" s="132"/>
      <c r="Q27" s="132"/>
      <c r="R27" s="132"/>
      <c r="S27" s="132"/>
      <c r="T27" s="132"/>
      <c r="U27" s="132"/>
      <c r="V27" s="134"/>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c r="IW27" s="132"/>
      <c r="IX27" s="132"/>
      <c r="IY27" s="132"/>
      <c r="IZ27" s="132"/>
      <c r="JA27" s="132"/>
      <c r="JB27" s="132"/>
      <c r="JC27" s="132"/>
      <c r="JD27" s="132"/>
      <c r="JE27" s="132"/>
      <c r="JF27" s="132"/>
      <c r="JG27" s="132"/>
      <c r="JH27" s="132"/>
      <c r="JI27" s="132"/>
      <c r="JJ27" s="132"/>
      <c r="JK27" s="132"/>
      <c r="JL27" s="132"/>
      <c r="JM27" s="132"/>
      <c r="JN27" s="132"/>
      <c r="JO27" s="132"/>
      <c r="JP27" s="132"/>
      <c r="JQ27" s="132"/>
      <c r="JR27" s="132"/>
      <c r="JS27" s="132"/>
      <c r="JT27" s="132"/>
      <c r="JU27" s="132"/>
      <c r="JV27" s="132"/>
      <c r="JW27" s="132"/>
      <c r="JX27" s="132"/>
      <c r="JY27" s="132"/>
      <c r="JZ27" s="132"/>
      <c r="KA27" s="132"/>
      <c r="KB27" s="132"/>
      <c r="KC27" s="132"/>
      <c r="KD27" s="132"/>
      <c r="KE27" s="132"/>
      <c r="KF27" s="132"/>
      <c r="KG27" s="132"/>
      <c r="KH27" s="132"/>
      <c r="KI27" s="132"/>
      <c r="KJ27" s="132"/>
      <c r="KK27" s="132"/>
      <c r="KL27" s="132"/>
      <c r="KM27" s="132"/>
      <c r="KN27" s="132"/>
      <c r="KO27" s="132"/>
      <c r="KP27" s="132"/>
      <c r="KQ27" s="132"/>
      <c r="KR27" s="132"/>
      <c r="KS27" s="132"/>
      <c r="KT27" s="132"/>
      <c r="KU27" s="132"/>
      <c r="KV27" s="132"/>
      <c r="KW27" s="132"/>
      <c r="KX27" s="132"/>
      <c r="KY27" s="132"/>
      <c r="KZ27" s="132"/>
      <c r="LA27" s="132"/>
      <c r="LB27" s="132"/>
      <c r="LC27" s="132"/>
      <c r="LD27" s="132"/>
      <c r="LE27" s="132"/>
      <c r="LF27" s="132"/>
      <c r="LG27" s="132"/>
      <c r="LH27" s="132"/>
      <c r="LI27" s="132"/>
      <c r="LJ27" s="132"/>
      <c r="LK27" s="132"/>
      <c r="LL27" s="132"/>
      <c r="LM27" s="132"/>
      <c r="LN27" s="132"/>
      <c r="LO27" s="132"/>
      <c r="LP27" s="132"/>
      <c r="LQ27" s="132"/>
      <c r="LR27" s="132"/>
      <c r="LS27" s="132"/>
      <c r="LT27" s="132"/>
      <c r="LU27" s="132"/>
      <c r="LV27" s="132"/>
      <c r="LW27" s="132"/>
      <c r="LX27" s="132"/>
      <c r="LY27" s="132"/>
      <c r="LZ27" s="132"/>
      <c r="MA27" s="132"/>
      <c r="MB27" s="132"/>
      <c r="MC27" s="132"/>
      <c r="MD27" s="132"/>
      <c r="ME27" s="132"/>
      <c r="MF27" s="132"/>
      <c r="MG27" s="132"/>
      <c r="MH27" s="132"/>
      <c r="MI27" s="132"/>
      <c r="MJ27" s="132"/>
      <c r="MK27" s="132"/>
      <c r="ML27" s="132"/>
      <c r="MM27" s="132"/>
      <c r="MN27" s="132"/>
      <c r="MO27" s="132"/>
      <c r="MP27" s="132"/>
      <c r="MQ27" s="132"/>
      <c r="MR27" s="132"/>
      <c r="MS27" s="132"/>
      <c r="MT27" s="132"/>
      <c r="MU27" s="132"/>
      <c r="MV27" s="132"/>
      <c r="MW27" s="132"/>
      <c r="MX27" s="132"/>
      <c r="MY27" s="132"/>
      <c r="MZ27" s="132"/>
      <c r="NA27" s="132"/>
      <c r="NB27" s="132"/>
      <c r="NC27" s="132"/>
      <c r="ND27" s="132"/>
      <c r="NE27" s="132"/>
      <c r="NF27" s="132"/>
      <c r="NG27" s="132"/>
      <c r="NH27" s="132"/>
      <c r="NI27" s="132"/>
      <c r="NJ27" s="132"/>
      <c r="NK27" s="132"/>
      <c r="NL27" s="132"/>
      <c r="NM27" s="132"/>
      <c r="NN27" s="132"/>
      <c r="NO27" s="132"/>
      <c r="NP27" s="132"/>
      <c r="NQ27" s="132"/>
      <c r="NR27" s="132"/>
      <c r="NS27" s="132"/>
      <c r="NT27" s="132"/>
      <c r="NU27" s="132"/>
      <c r="NV27" s="132"/>
      <c r="NW27" s="132"/>
      <c r="NX27" s="132"/>
      <c r="NY27" s="132"/>
      <c r="NZ27" s="132"/>
      <c r="OA27" s="132"/>
      <c r="OB27" s="132"/>
      <c r="OC27" s="132"/>
      <c r="OD27" s="132"/>
      <c r="OE27" s="132"/>
      <c r="OF27" s="132"/>
      <c r="OG27" s="132"/>
      <c r="OH27" s="132"/>
      <c r="OI27" s="132"/>
      <c r="OJ27" s="132"/>
      <c r="OK27" s="132"/>
      <c r="OL27" s="132"/>
      <c r="OM27" s="132"/>
      <c r="ON27" s="132"/>
      <c r="OO27" s="132"/>
      <c r="OP27" s="132"/>
      <c r="OQ27" s="132"/>
      <c r="OR27" s="132"/>
      <c r="OS27" s="132"/>
      <c r="OT27" s="132"/>
      <c r="OU27" s="132"/>
      <c r="OV27" s="132"/>
      <c r="OW27" s="132"/>
      <c r="OX27" s="132"/>
      <c r="OY27" s="132"/>
      <c r="OZ27" s="132"/>
    </row>
    <row r="28" spans="1:416" s="135" customFormat="1" ht="18" customHeight="1">
      <c r="A28" s="132"/>
      <c r="B28" s="132"/>
      <c r="C28" s="160" t="s">
        <v>42</v>
      </c>
      <c r="D28" s="160"/>
      <c r="E28" s="160"/>
      <c r="F28" s="160"/>
      <c r="G28" s="160"/>
      <c r="H28" s="160"/>
      <c r="I28" s="160"/>
      <c r="J28" s="160"/>
      <c r="K28" s="160"/>
      <c r="L28" s="160"/>
      <c r="M28" s="132"/>
      <c r="N28" s="132"/>
      <c r="O28" s="132"/>
      <c r="P28" s="132"/>
      <c r="Q28" s="132"/>
      <c r="R28" s="132"/>
      <c r="S28" s="132"/>
      <c r="T28" s="132"/>
      <c r="U28" s="132"/>
      <c r="V28" s="134"/>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c r="IW28" s="132"/>
      <c r="IX28" s="132"/>
      <c r="IY28" s="132"/>
      <c r="IZ28" s="132"/>
      <c r="JA28" s="132"/>
      <c r="JB28" s="132"/>
      <c r="JC28" s="132"/>
      <c r="JD28" s="132"/>
      <c r="JE28" s="132"/>
      <c r="JF28" s="132"/>
      <c r="JG28" s="132"/>
      <c r="JH28" s="132"/>
      <c r="JI28" s="132"/>
      <c r="JJ28" s="132"/>
      <c r="JK28" s="132"/>
      <c r="JL28" s="132"/>
      <c r="JM28" s="132"/>
      <c r="JN28" s="132"/>
      <c r="JO28" s="132"/>
      <c r="JP28" s="132"/>
      <c r="JQ28" s="132"/>
      <c r="JR28" s="132"/>
      <c r="JS28" s="132"/>
      <c r="JT28" s="132"/>
      <c r="JU28" s="132"/>
      <c r="JV28" s="132"/>
      <c r="JW28" s="132"/>
      <c r="JX28" s="132"/>
      <c r="JY28" s="132"/>
      <c r="JZ28" s="132"/>
      <c r="KA28" s="132"/>
      <c r="KB28" s="132"/>
      <c r="KC28" s="132"/>
      <c r="KD28" s="132"/>
      <c r="KE28" s="132"/>
      <c r="KF28" s="132"/>
      <c r="KG28" s="132"/>
      <c r="KH28" s="132"/>
      <c r="KI28" s="132"/>
      <c r="KJ28" s="132"/>
      <c r="KK28" s="132"/>
      <c r="KL28" s="132"/>
      <c r="KM28" s="132"/>
      <c r="KN28" s="132"/>
      <c r="KO28" s="132"/>
      <c r="KP28" s="132"/>
      <c r="KQ28" s="132"/>
      <c r="KR28" s="132"/>
      <c r="KS28" s="132"/>
      <c r="KT28" s="132"/>
      <c r="KU28" s="132"/>
      <c r="KV28" s="132"/>
      <c r="KW28" s="132"/>
      <c r="KX28" s="132"/>
      <c r="KY28" s="132"/>
      <c r="KZ28" s="132"/>
      <c r="LA28" s="132"/>
      <c r="LB28" s="132"/>
      <c r="LC28" s="132"/>
      <c r="LD28" s="132"/>
      <c r="LE28" s="132"/>
      <c r="LF28" s="132"/>
      <c r="LG28" s="132"/>
      <c r="LH28" s="132"/>
      <c r="LI28" s="132"/>
      <c r="LJ28" s="132"/>
      <c r="LK28" s="132"/>
      <c r="LL28" s="132"/>
      <c r="LM28" s="132"/>
      <c r="LN28" s="132"/>
      <c r="LO28" s="132"/>
      <c r="LP28" s="132"/>
      <c r="LQ28" s="132"/>
      <c r="LR28" s="132"/>
      <c r="LS28" s="132"/>
      <c r="LT28" s="132"/>
      <c r="LU28" s="132"/>
      <c r="LV28" s="132"/>
      <c r="LW28" s="132"/>
      <c r="LX28" s="132"/>
      <c r="LY28" s="132"/>
      <c r="LZ28" s="132"/>
      <c r="MA28" s="132"/>
      <c r="MB28" s="132"/>
      <c r="MC28" s="132"/>
      <c r="MD28" s="132"/>
      <c r="ME28" s="132"/>
      <c r="MF28" s="132"/>
      <c r="MG28" s="132"/>
      <c r="MH28" s="132"/>
      <c r="MI28" s="132"/>
      <c r="MJ28" s="132"/>
      <c r="MK28" s="132"/>
      <c r="ML28" s="132"/>
      <c r="MM28" s="132"/>
      <c r="MN28" s="132"/>
      <c r="MO28" s="132"/>
      <c r="MP28" s="132"/>
      <c r="MQ28" s="132"/>
      <c r="MR28" s="132"/>
      <c r="MS28" s="132"/>
      <c r="MT28" s="132"/>
      <c r="MU28" s="132"/>
      <c r="MV28" s="132"/>
      <c r="MW28" s="132"/>
      <c r="MX28" s="132"/>
      <c r="MY28" s="132"/>
      <c r="MZ28" s="132"/>
      <c r="NA28" s="132"/>
      <c r="NB28" s="132"/>
      <c r="NC28" s="132"/>
      <c r="ND28" s="132"/>
      <c r="NE28" s="132"/>
      <c r="NF28" s="132"/>
      <c r="NG28" s="132"/>
      <c r="NH28" s="132"/>
      <c r="NI28" s="132"/>
      <c r="NJ28" s="132"/>
      <c r="NK28" s="132"/>
      <c r="NL28" s="132"/>
      <c r="NM28" s="132"/>
      <c r="NN28" s="132"/>
      <c r="NO28" s="132"/>
      <c r="NP28" s="132"/>
      <c r="NQ28" s="132"/>
      <c r="NR28" s="132"/>
      <c r="NS28" s="132"/>
      <c r="NT28" s="132"/>
      <c r="NU28" s="132"/>
      <c r="NV28" s="132"/>
      <c r="NW28" s="132"/>
      <c r="NX28" s="132"/>
      <c r="NY28" s="132"/>
      <c r="NZ28" s="132"/>
      <c r="OA28" s="132"/>
      <c r="OB28" s="132"/>
      <c r="OC28" s="132"/>
      <c r="OD28" s="132"/>
      <c r="OE28" s="132"/>
      <c r="OF28" s="132"/>
      <c r="OG28" s="132"/>
      <c r="OH28" s="132"/>
      <c r="OI28" s="132"/>
      <c r="OJ28" s="132"/>
      <c r="OK28" s="132"/>
      <c r="OL28" s="132"/>
      <c r="OM28" s="132"/>
      <c r="ON28" s="132"/>
      <c r="OO28" s="132"/>
      <c r="OP28" s="132"/>
      <c r="OQ28" s="132"/>
      <c r="OR28" s="132"/>
      <c r="OS28" s="132"/>
      <c r="OT28" s="132"/>
      <c r="OU28" s="132"/>
      <c r="OV28" s="132"/>
      <c r="OW28" s="132"/>
      <c r="OX28" s="132"/>
      <c r="OY28" s="132"/>
      <c r="OZ28" s="132"/>
    </row>
    <row r="29" spans="1:416" s="43" customFormat="1" ht="14.5" customHeight="1">
      <c r="A29" s="31"/>
      <c r="B29" s="132"/>
      <c r="C29" s="133"/>
      <c r="D29" s="138"/>
      <c r="E29" s="138"/>
      <c r="F29" s="138"/>
      <c r="G29" s="138"/>
      <c r="H29" s="138"/>
      <c r="I29" s="138"/>
      <c r="J29" s="138"/>
      <c r="K29" s="34"/>
      <c r="L29" s="31"/>
      <c r="M29" s="31"/>
      <c r="N29" s="31"/>
      <c r="O29" s="31"/>
      <c r="P29" s="31"/>
      <c r="Q29" s="31"/>
      <c r="R29" s="31"/>
      <c r="S29" s="31"/>
      <c r="T29" s="31"/>
      <c r="U29" s="31"/>
      <c r="V29" s="35"/>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31"/>
      <c r="IZ29" s="31"/>
      <c r="JA29" s="31"/>
      <c r="JB29" s="31"/>
      <c r="JC29" s="31"/>
      <c r="JD29" s="31"/>
      <c r="JE29" s="31"/>
      <c r="JF29" s="31"/>
      <c r="JG29" s="31"/>
      <c r="JH29" s="31"/>
      <c r="JI29" s="31"/>
      <c r="JJ29" s="31"/>
      <c r="JK29" s="31"/>
      <c r="JL29" s="31"/>
      <c r="JM29" s="31"/>
      <c r="JN29" s="31"/>
      <c r="JO29" s="31"/>
      <c r="JP29" s="31"/>
      <c r="JQ29" s="31"/>
      <c r="JR29" s="31"/>
      <c r="JS29" s="31"/>
      <c r="JT29" s="31"/>
      <c r="JU29" s="31"/>
      <c r="JV29" s="31"/>
      <c r="JW29" s="31"/>
      <c r="JX29" s="31"/>
      <c r="JY29" s="31"/>
      <c r="JZ29" s="31"/>
      <c r="KA29" s="31"/>
      <c r="KB29" s="31"/>
      <c r="KC29" s="31"/>
      <c r="KD29" s="31"/>
      <c r="KE29" s="31"/>
      <c r="KF29" s="31"/>
      <c r="KG29" s="31"/>
      <c r="KH29" s="31"/>
      <c r="KI29" s="31"/>
      <c r="KJ29" s="31"/>
      <c r="KK29" s="31"/>
      <c r="KL29" s="31"/>
      <c r="KM29" s="31"/>
      <c r="KN29" s="31"/>
      <c r="KO29" s="31"/>
      <c r="KP29" s="31"/>
      <c r="KQ29" s="31"/>
      <c r="KR29" s="31"/>
      <c r="KS29" s="31"/>
      <c r="KT29" s="31"/>
      <c r="KU29" s="31"/>
      <c r="KV29" s="31"/>
      <c r="KW29" s="31"/>
      <c r="KX29" s="31"/>
      <c r="KY29" s="31"/>
      <c r="KZ29" s="31"/>
      <c r="LA29" s="31"/>
      <c r="LB29" s="31"/>
      <c r="LC29" s="31"/>
      <c r="LD29" s="31"/>
      <c r="LE29" s="31"/>
      <c r="LF29" s="31"/>
      <c r="LG29" s="31"/>
      <c r="LH29" s="31"/>
      <c r="LI29" s="31"/>
      <c r="LJ29" s="31"/>
      <c r="LK29" s="31"/>
      <c r="LL29" s="31"/>
      <c r="LM29" s="31"/>
      <c r="LN29" s="31"/>
      <c r="LO29" s="31"/>
      <c r="LP29" s="31"/>
      <c r="LQ29" s="31"/>
      <c r="LR29" s="31"/>
      <c r="LS29" s="31"/>
      <c r="LT29" s="31"/>
      <c r="LU29" s="31"/>
      <c r="LV29" s="31"/>
      <c r="LW29" s="31"/>
      <c r="LX29" s="31"/>
      <c r="LY29" s="31"/>
      <c r="LZ29" s="31"/>
      <c r="MA29" s="31"/>
      <c r="MB29" s="31"/>
      <c r="MC29" s="31"/>
      <c r="MD29" s="31"/>
      <c r="ME29" s="31"/>
      <c r="MF29" s="31"/>
      <c r="MG29" s="31"/>
      <c r="MH29" s="31"/>
      <c r="MI29" s="31"/>
      <c r="MJ29" s="31"/>
      <c r="MK29" s="31"/>
      <c r="ML29" s="31"/>
      <c r="MM29" s="31"/>
      <c r="MN29" s="31"/>
      <c r="MO29" s="31"/>
      <c r="MP29" s="31"/>
      <c r="MQ29" s="31"/>
      <c r="MR29" s="31"/>
      <c r="MS29" s="31"/>
      <c r="MT29" s="31"/>
      <c r="MU29" s="31"/>
      <c r="MV29" s="31"/>
      <c r="MW29" s="31"/>
      <c r="MX29" s="31"/>
      <c r="MY29" s="31"/>
      <c r="MZ29" s="31"/>
      <c r="NA29" s="31"/>
      <c r="NB29" s="31"/>
      <c r="NC29" s="31"/>
      <c r="ND29" s="31"/>
      <c r="NE29" s="31"/>
      <c r="NF29" s="31"/>
      <c r="NG29" s="31"/>
      <c r="NH29" s="31"/>
      <c r="NI29" s="31"/>
      <c r="NJ29" s="31"/>
      <c r="NK29" s="31"/>
      <c r="NL29" s="31"/>
      <c r="NM29" s="31"/>
      <c r="NN29" s="31"/>
      <c r="NO29" s="31"/>
      <c r="NP29" s="31"/>
      <c r="NQ29" s="31"/>
      <c r="NR29" s="31"/>
      <c r="NS29" s="31"/>
      <c r="NT29" s="31"/>
      <c r="NU29" s="31"/>
      <c r="NV29" s="31"/>
      <c r="NW29" s="31"/>
      <c r="NX29" s="31"/>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1"/>
      <c r="OX29" s="31"/>
      <c r="OY29" s="31"/>
      <c r="OZ29" s="31"/>
    </row>
    <row r="30" spans="1:416" s="43" customFormat="1" ht="45" hidden="1" customHeight="1">
      <c r="A30" s="31"/>
      <c r="B30" s="132"/>
      <c r="C30" s="146"/>
      <c r="D30" s="145"/>
      <c r="E30" s="145"/>
      <c r="F30" s="145"/>
      <c r="G30" s="145"/>
      <c r="H30" s="145"/>
      <c r="I30" s="145"/>
      <c r="J30" s="145"/>
      <c r="K30" s="34"/>
      <c r="L30" s="31"/>
      <c r="M30" s="31"/>
      <c r="N30" s="31"/>
      <c r="O30" s="31"/>
      <c r="P30" s="31"/>
      <c r="Q30" s="31"/>
      <c r="R30" s="31"/>
      <c r="S30" s="31"/>
      <c r="T30" s="31"/>
      <c r="U30" s="31"/>
      <c r="V30" s="35"/>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row>
    <row r="31" spans="1:416" s="43" customFormat="1" ht="14.5" hidden="1" customHeight="1">
      <c r="A31" s="31"/>
      <c r="B31" s="31"/>
      <c r="C31" s="146"/>
      <c r="D31" s="145"/>
      <c r="E31" s="145"/>
      <c r="F31" s="145"/>
      <c r="G31" s="145"/>
      <c r="H31" s="145"/>
      <c r="I31" s="145"/>
      <c r="J31" s="145"/>
      <c r="K31" s="34"/>
      <c r="L31" s="31"/>
      <c r="M31" s="31"/>
      <c r="N31" s="31"/>
      <c r="O31" s="31"/>
      <c r="P31" s="31"/>
      <c r="Q31" s="31"/>
      <c r="R31" s="31"/>
      <c r="S31" s="31"/>
      <c r="T31" s="31"/>
      <c r="U31" s="31"/>
      <c r="V31" s="35"/>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row>
    <row r="32" spans="1:416" s="43" customFormat="1" ht="14" hidden="1">
      <c r="A32" s="31"/>
      <c r="B32" s="31"/>
      <c r="C32" s="155"/>
      <c r="D32" s="156"/>
      <c r="E32" s="156"/>
      <c r="F32" s="156"/>
      <c r="G32" s="156"/>
      <c r="H32" s="156"/>
      <c r="I32" s="156"/>
      <c r="J32" s="156"/>
      <c r="K32" s="34"/>
      <c r="L32" s="31"/>
      <c r="M32" s="31"/>
      <c r="N32" s="31"/>
      <c r="O32" s="31"/>
      <c r="P32" s="31"/>
      <c r="Q32" s="31"/>
      <c r="R32" s="31"/>
      <c r="S32" s="31"/>
      <c r="T32" s="31"/>
      <c r="U32" s="31"/>
      <c r="V32" s="35"/>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row>
    <row r="33" spans="1:416" s="43" customFormat="1" ht="14" hidden="1">
      <c r="A33" s="31"/>
      <c r="B33" s="31"/>
      <c r="C33" s="34"/>
      <c r="D33" s="138"/>
      <c r="E33" s="138"/>
      <c r="F33" s="138"/>
      <c r="G33" s="138"/>
      <c r="H33" s="138"/>
      <c r="I33" s="138"/>
      <c r="J33" s="138"/>
      <c r="K33" s="34"/>
      <c r="L33" s="31"/>
      <c r="M33" s="31"/>
      <c r="N33" s="31"/>
      <c r="O33" s="31"/>
      <c r="P33" s="31"/>
      <c r="Q33" s="31"/>
      <c r="R33" s="31"/>
      <c r="S33" s="31"/>
      <c r="T33" s="31"/>
      <c r="U33" s="31"/>
      <c r="V33" s="35"/>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row>
    <row r="34" spans="1:416" s="43" customFormat="1" ht="14" hidden="1">
      <c r="A34" s="31"/>
      <c r="B34" s="31"/>
      <c r="C34" s="34"/>
      <c r="D34" s="138"/>
      <c r="E34" s="138"/>
      <c r="F34" s="138"/>
      <c r="G34" s="138"/>
      <c r="H34" s="138"/>
      <c r="I34" s="138"/>
      <c r="J34" s="138"/>
      <c r="K34" s="34"/>
      <c r="L34" s="31"/>
      <c r="M34" s="31"/>
      <c r="N34" s="31"/>
      <c r="O34" s="31"/>
      <c r="P34" s="31"/>
      <c r="Q34" s="31"/>
      <c r="R34" s="31"/>
      <c r="S34" s="31"/>
      <c r="T34" s="31"/>
      <c r="U34" s="31"/>
      <c r="V34" s="35"/>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row>
    <row r="35" spans="1:416" s="43" customFormat="1" ht="14" hidden="1">
      <c r="A35" s="31"/>
      <c r="B35" s="31"/>
      <c r="C35" s="34"/>
      <c r="D35" s="138"/>
      <c r="E35" s="138"/>
      <c r="F35" s="138"/>
      <c r="G35" s="138"/>
      <c r="H35" s="138"/>
      <c r="I35" s="138"/>
      <c r="J35" s="138"/>
      <c r="K35" s="34"/>
      <c r="L35" s="31"/>
      <c r="M35" s="31"/>
      <c r="N35" s="31"/>
      <c r="O35" s="31"/>
      <c r="P35" s="31"/>
      <c r="Q35" s="31"/>
      <c r="R35" s="31"/>
      <c r="S35" s="31"/>
      <c r="T35" s="31"/>
      <c r="U35" s="31"/>
      <c r="V35" s="35"/>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row>
    <row r="36" spans="1:416" s="43" customFormat="1" ht="14" hidden="1">
      <c r="A36" s="31"/>
      <c r="B36" s="31"/>
      <c r="C36" s="34"/>
      <c r="D36" s="138"/>
      <c r="E36" s="138"/>
      <c r="F36" s="138"/>
      <c r="G36" s="138"/>
      <c r="H36" s="138"/>
      <c r="I36" s="138"/>
      <c r="J36" s="138"/>
      <c r="K36" s="34"/>
      <c r="L36" s="31"/>
      <c r="M36" s="31"/>
      <c r="N36" s="31"/>
      <c r="O36" s="31"/>
      <c r="P36" s="31"/>
      <c r="Q36" s="31"/>
      <c r="R36" s="31"/>
      <c r="S36" s="31"/>
      <c r="T36" s="31"/>
      <c r="U36" s="31"/>
      <c r="V36" s="35"/>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c r="OY36" s="31"/>
      <c r="OZ36" s="31"/>
    </row>
    <row r="37" spans="1:416" s="43" customFormat="1" ht="14" hidden="1">
      <c r="A37" s="31"/>
      <c r="B37" s="31"/>
      <c r="C37" s="34"/>
      <c r="D37" s="138"/>
      <c r="E37" s="138"/>
      <c r="F37" s="138"/>
      <c r="G37" s="138"/>
      <c r="H37" s="138"/>
      <c r="I37" s="138"/>
      <c r="J37" s="138"/>
      <c r="K37" s="34"/>
      <c r="L37" s="31"/>
      <c r="M37" s="31"/>
      <c r="N37" s="31"/>
      <c r="O37" s="31"/>
      <c r="P37" s="31"/>
      <c r="Q37" s="31"/>
      <c r="R37" s="31"/>
      <c r="S37" s="31"/>
      <c r="T37" s="31"/>
      <c r="U37" s="31"/>
      <c r="V37" s="35"/>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row>
    <row r="38" spans="1:416" s="43" customFormat="1" ht="14" hidden="1">
      <c r="A38" s="31"/>
      <c r="B38" s="31"/>
      <c r="C38" s="34"/>
      <c r="D38" s="138"/>
      <c r="E38" s="138"/>
      <c r="F38" s="138"/>
      <c r="G38" s="138"/>
      <c r="H38" s="138"/>
      <c r="I38" s="138"/>
      <c r="J38" s="138"/>
      <c r="K38" s="34"/>
      <c r="L38" s="31"/>
      <c r="M38" s="31"/>
      <c r="N38" s="31"/>
      <c r="O38" s="31"/>
      <c r="P38" s="31"/>
      <c r="Q38" s="31"/>
      <c r="R38" s="31"/>
      <c r="S38" s="31"/>
      <c r="T38" s="31"/>
      <c r="U38" s="31"/>
      <c r="V38" s="35"/>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row>
    <row r="39" spans="1:416" s="43" customFormat="1" ht="14" hidden="1">
      <c r="A39" s="31"/>
      <c r="B39" s="31"/>
      <c r="C39" s="34"/>
      <c r="D39" s="138"/>
      <c r="E39" s="138"/>
      <c r="F39" s="138"/>
      <c r="G39" s="138"/>
      <c r="H39" s="138"/>
      <c r="I39" s="138"/>
      <c r="J39" s="138"/>
      <c r="K39" s="34"/>
      <c r="L39" s="31"/>
      <c r="M39" s="31"/>
      <c r="N39" s="31"/>
      <c r="O39" s="31"/>
      <c r="P39" s="31"/>
      <c r="Q39" s="31"/>
      <c r="R39" s="31"/>
      <c r="S39" s="31"/>
      <c r="T39" s="31"/>
      <c r="U39" s="31"/>
      <c r="V39" s="35"/>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row>
    <row r="40" spans="1:416" s="43" customFormat="1" ht="14" hidden="1">
      <c r="A40" s="31"/>
      <c r="B40" s="31"/>
      <c r="C40" s="34"/>
      <c r="D40" s="138"/>
      <c r="E40" s="138"/>
      <c r="F40" s="138"/>
      <c r="G40" s="138"/>
      <c r="H40" s="138"/>
      <c r="I40" s="138"/>
      <c r="J40" s="138"/>
      <c r="K40" s="34"/>
      <c r="L40" s="31"/>
      <c r="M40" s="31"/>
      <c r="N40" s="31"/>
      <c r="O40" s="31"/>
      <c r="P40" s="31"/>
      <c r="Q40" s="31"/>
      <c r="R40" s="31"/>
      <c r="S40" s="31"/>
      <c r="T40" s="31"/>
      <c r="U40" s="31"/>
      <c r="V40" s="35"/>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row>
    <row r="41" spans="1:416" s="43" customFormat="1" ht="14" hidden="1">
      <c r="A41" s="31"/>
      <c r="B41" s="31"/>
      <c r="C41" s="34"/>
      <c r="D41" s="138"/>
      <c r="E41" s="138"/>
      <c r="F41" s="138"/>
      <c r="G41" s="138"/>
      <c r="H41" s="138"/>
      <c r="I41" s="138"/>
      <c r="J41" s="138"/>
      <c r="K41" s="34"/>
      <c r="L41" s="31"/>
      <c r="M41" s="31"/>
      <c r="N41" s="31"/>
      <c r="O41" s="31"/>
      <c r="P41" s="31"/>
      <c r="Q41" s="31"/>
      <c r="R41" s="31"/>
      <c r="S41" s="31"/>
      <c r="T41" s="31"/>
      <c r="U41" s="31"/>
      <c r="V41" s="35"/>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row>
    <row r="42" spans="1:416" s="43" customFormat="1" ht="14" hidden="1">
      <c r="A42" s="31"/>
      <c r="B42" s="31"/>
      <c r="C42" s="34"/>
      <c r="D42" s="138"/>
      <c r="E42" s="138"/>
      <c r="F42" s="138"/>
      <c r="G42" s="138"/>
      <c r="H42" s="138"/>
      <c r="I42" s="138"/>
      <c r="J42" s="138"/>
      <c r="K42" s="34"/>
      <c r="L42" s="31"/>
      <c r="M42" s="31"/>
      <c r="N42" s="31"/>
      <c r="O42" s="31"/>
      <c r="P42" s="31"/>
      <c r="Q42" s="31"/>
      <c r="R42" s="31"/>
      <c r="S42" s="31"/>
      <c r="T42" s="31"/>
      <c r="U42" s="31"/>
      <c r="V42" s="35"/>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c r="OY42" s="31"/>
      <c r="OZ42" s="31"/>
    </row>
    <row r="43" spans="1:416" s="43" customFormat="1" ht="14" hidden="1">
      <c r="A43" s="31"/>
      <c r="B43" s="31"/>
      <c r="C43" s="34"/>
      <c r="D43" s="138"/>
      <c r="E43" s="138"/>
      <c r="F43" s="138"/>
      <c r="G43" s="138"/>
      <c r="H43" s="138"/>
      <c r="I43" s="138"/>
      <c r="J43" s="138"/>
      <c r="K43" s="31"/>
      <c r="L43" s="31"/>
      <c r="M43" s="31"/>
      <c r="N43" s="31"/>
      <c r="O43" s="31"/>
      <c r="P43" s="31"/>
      <c r="Q43" s="31"/>
      <c r="R43" s="31"/>
      <c r="S43" s="31"/>
      <c r="T43" s="31"/>
      <c r="U43" s="31"/>
      <c r="V43" s="35"/>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row>
    <row r="44" spans="1:416" s="43" customFormat="1" ht="14" hidden="1">
      <c r="A44" s="31"/>
      <c r="B44" s="31"/>
      <c r="C44" s="34"/>
      <c r="D44" s="34"/>
      <c r="E44" s="34"/>
      <c r="F44" s="34"/>
      <c r="G44" s="34"/>
      <c r="H44" s="34"/>
      <c r="I44" s="34"/>
      <c r="J44" s="34"/>
      <c r="K44" s="34"/>
      <c r="L44" s="31"/>
      <c r="M44" s="31"/>
      <c r="N44" s="31"/>
      <c r="O44" s="31"/>
      <c r="P44" s="31"/>
      <c r="Q44" s="31"/>
      <c r="R44" s="31"/>
      <c r="S44" s="31"/>
      <c r="T44" s="31"/>
      <c r="U44" s="31"/>
      <c r="V44" s="35"/>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row>
    <row r="45" spans="1:416" s="43" customFormat="1" ht="14" hidden="1">
      <c r="A45" s="31"/>
      <c r="B45" s="31"/>
      <c r="C45" s="31"/>
      <c r="D45" s="31"/>
      <c r="E45" s="31"/>
      <c r="F45" s="31"/>
      <c r="G45" s="34"/>
      <c r="H45" s="34"/>
      <c r="I45" s="34"/>
      <c r="J45" s="34"/>
      <c r="K45" s="34"/>
      <c r="L45" s="31"/>
      <c r="M45" s="31"/>
      <c r="N45" s="31"/>
      <c r="O45" s="31"/>
      <c r="P45" s="31"/>
      <c r="Q45" s="31"/>
      <c r="R45" s="31"/>
      <c r="S45" s="31"/>
      <c r="T45" s="31"/>
      <c r="U45" s="31"/>
      <c r="V45" s="35"/>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row>
    <row r="46" spans="1:416" s="43" customFormat="1" ht="14" hidden="1">
      <c r="A46" s="31"/>
      <c r="B46" s="31"/>
      <c r="C46" s="34"/>
      <c r="D46" s="34"/>
      <c r="E46" s="34"/>
      <c r="F46" s="34"/>
      <c r="G46" s="34"/>
      <c r="H46" s="34"/>
      <c r="I46" s="34"/>
      <c r="J46" s="34"/>
      <c r="K46" s="34"/>
      <c r="L46" s="31"/>
      <c r="M46" s="31"/>
      <c r="N46" s="31"/>
      <c r="O46" s="31"/>
      <c r="P46" s="31"/>
      <c r="Q46" s="31"/>
      <c r="R46" s="31"/>
      <c r="S46" s="31"/>
      <c r="T46" s="31"/>
      <c r="U46" s="31"/>
      <c r="V46" s="35"/>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row>
    <row r="47" spans="1:416" s="43" customFormat="1" ht="14" hidden="1">
      <c r="A47" s="31"/>
      <c r="B47" s="31"/>
      <c r="C47" s="34"/>
      <c r="D47" s="34"/>
      <c r="E47" s="34"/>
      <c r="F47" s="34"/>
      <c r="G47" s="34"/>
      <c r="H47" s="34"/>
      <c r="I47" s="34"/>
      <c r="J47" s="34"/>
      <c r="K47" s="34"/>
      <c r="L47" s="31"/>
      <c r="M47" s="31"/>
      <c r="N47" s="31"/>
      <c r="O47" s="31"/>
      <c r="P47" s="31"/>
      <c r="Q47" s="31"/>
      <c r="R47" s="31"/>
      <c r="S47" s="31"/>
      <c r="T47" s="31"/>
      <c r="U47" s="31"/>
      <c r="V47" s="35"/>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row>
    <row r="48" spans="1:416" s="43" customFormat="1" ht="14" hidden="1">
      <c r="A48" s="31"/>
      <c r="B48" s="31"/>
      <c r="C48" s="34"/>
      <c r="D48" s="34"/>
      <c r="E48" s="34"/>
      <c r="F48" s="34"/>
      <c r="G48" s="34"/>
      <c r="H48" s="34"/>
      <c r="I48" s="34"/>
      <c r="J48" s="34"/>
      <c r="K48" s="34"/>
      <c r="L48" s="31"/>
      <c r="M48" s="31"/>
      <c r="N48" s="31"/>
      <c r="O48" s="31"/>
      <c r="P48" s="31"/>
      <c r="Q48" s="31"/>
      <c r="R48" s="31"/>
      <c r="S48" s="31"/>
      <c r="T48" s="31"/>
      <c r="U48" s="31"/>
      <c r="V48" s="35"/>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row>
    <row r="49" spans="1:416" s="43" customFormat="1" ht="14" hidden="1">
      <c r="A49" s="31"/>
      <c r="B49" s="31"/>
      <c r="C49" s="34"/>
      <c r="D49" s="34"/>
      <c r="E49" s="34"/>
      <c r="F49" s="34"/>
      <c r="G49" s="34"/>
      <c r="H49" s="34"/>
      <c r="I49" s="34"/>
      <c r="J49" s="34"/>
      <c r="K49" s="34"/>
      <c r="L49" s="31"/>
      <c r="M49" s="31"/>
      <c r="N49" s="31"/>
      <c r="O49" s="31"/>
      <c r="P49" s="31"/>
      <c r="Q49" s="31"/>
      <c r="R49" s="31"/>
      <c r="S49" s="31"/>
      <c r="T49" s="31"/>
      <c r="U49" s="31"/>
      <c r="V49" s="35"/>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c r="OY49" s="31"/>
      <c r="OZ49" s="31"/>
    </row>
    <row r="50" spans="1:416" s="43" customFormat="1" ht="14" hidden="1">
      <c r="A50" s="31"/>
      <c r="B50" s="31"/>
      <c r="C50" s="34"/>
      <c r="D50" s="34"/>
      <c r="E50" s="34"/>
      <c r="F50" s="34"/>
      <c r="G50" s="34"/>
      <c r="H50" s="34"/>
      <c r="I50" s="34"/>
      <c r="J50" s="34"/>
      <c r="K50" s="34"/>
      <c r="L50" s="31"/>
      <c r="M50" s="31"/>
      <c r="N50" s="31"/>
      <c r="O50" s="31"/>
      <c r="P50" s="31"/>
      <c r="Q50" s="31"/>
      <c r="R50" s="31"/>
      <c r="S50" s="31"/>
      <c r="T50" s="31"/>
      <c r="U50" s="31"/>
      <c r="V50" s="35"/>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c r="OY50" s="31"/>
      <c r="OZ50" s="31"/>
    </row>
    <row r="51" spans="1:416"/>
    <row r="52" spans="1:416"/>
    <row r="53" spans="1:416"/>
    <row r="54" spans="1:416"/>
    <row r="55" spans="1:416"/>
  </sheetData>
  <sheetProtection algorithmName="SHA-512" hashValue="oOtm0CrPO7DyxZ85QblQSU1GIyqrC8Tcl7Mnoi8OMTVN8gGpfhx+WLeNlKS0FEnLBCfPB9pySbS8ma9wq7TOrQ==" saltValue="iegAvH0MVoxhF8ZA+4rRgg==" spinCount="100000" sheet="1" selectLockedCells="1"/>
  <mergeCells count="14">
    <mergeCell ref="C31:J31"/>
    <mergeCell ref="C32:J32"/>
    <mergeCell ref="C27:J27"/>
    <mergeCell ref="C25:J25"/>
    <mergeCell ref="C26:J26"/>
    <mergeCell ref="C28:L28"/>
    <mergeCell ref="N10:N11"/>
    <mergeCell ref="H20:I20"/>
    <mergeCell ref="C30:J30"/>
    <mergeCell ref="C6:D6"/>
    <mergeCell ref="C13:D13"/>
    <mergeCell ref="H19:I19"/>
    <mergeCell ref="C23:I23"/>
    <mergeCell ref="H11:I11"/>
  </mergeCells>
  <conditionalFormatting sqref="Q9:Q10">
    <cfRule type="expression" dxfId="5" priority="1">
      <formula>C10="yes"</formula>
    </cfRule>
    <cfRule type="expression" dxfId="4" priority="2" stopIfTrue="1">
      <formula>"d14=""yes"""</formula>
    </cfRule>
  </conditionalFormatting>
  <conditionalFormatting sqref="N9:P10 T12 T9:T10 N12:P12">
    <cfRule type="expression" dxfId="3" priority="13">
      <formula>A10="yes"</formula>
    </cfRule>
    <cfRule type="expression" dxfId="2" priority="14" stopIfTrue="1">
      <formula>"d14=""yes"""</formula>
    </cfRule>
  </conditionalFormatting>
  <conditionalFormatting sqref="Q12">
    <cfRule type="expression" dxfId="1" priority="15">
      <formula>#REF!="yes"</formula>
    </cfRule>
    <cfRule type="expression" dxfId="0" priority="16" stopIfTrue="1">
      <formula>"d14=""yes"""</formula>
    </cfRule>
  </conditionalFormatting>
  <dataValidations count="3">
    <dataValidation type="list" allowBlank="1" showInputMessage="1" showErrorMessage="1" sqref="F12:F14" xr:uid="{00000000-0002-0000-0000-000002000000}">
      <formula1>$V$6:$V$10</formula1>
    </dataValidation>
    <dataValidation type="list" allowBlank="1" showInputMessage="1" showErrorMessage="1" sqref="F10 D10" xr:uid="{00000000-0002-0000-0000-000000000000}">
      <formula1>$Y$9:$Y$10</formula1>
    </dataValidation>
    <dataValidation type="list" allowBlank="1" showInputMessage="1" showErrorMessage="1" sqref="D13" xr:uid="{00000000-0002-0000-0000-000003000000}">
      <formula1>$V$8:$V$13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M25" sqref="M25"/>
    </sheetView>
  </sheetViews>
  <sheetFormatPr defaultColWidth="12.7265625" defaultRowHeight="13.5"/>
  <cols>
    <col min="1" max="1" width="3.1796875" style="6" customWidth="1"/>
    <col min="2" max="2" width="8.1796875" style="6" customWidth="1"/>
    <col min="3" max="6" width="10" style="1" customWidth="1"/>
    <col min="7" max="16384" width="12.7265625" style="7"/>
  </cols>
  <sheetData>
    <row r="1" spans="1:6">
      <c r="A1" s="9"/>
      <c r="B1" s="5"/>
      <c r="D1" s="2"/>
    </row>
    <row r="2" spans="1:6">
      <c r="B2" s="5"/>
      <c r="E2" s="161"/>
      <c r="F2" s="162"/>
    </row>
    <row r="3" spans="1:6">
      <c r="B3" s="6" t="s">
        <v>46</v>
      </c>
    </row>
    <row r="4" spans="1:6">
      <c r="C4" s="6"/>
      <c r="D4" s="6"/>
      <c r="E4" s="6"/>
      <c r="F4" s="6"/>
    </row>
    <row r="5" spans="1:6" ht="16.5" customHeight="1">
      <c r="D5" s="3"/>
      <c r="E5" s="3"/>
      <c r="F5" s="3"/>
    </row>
    <row r="6" spans="1:6">
      <c r="D6" s="3"/>
      <c r="E6" s="3"/>
      <c r="F6" s="3"/>
    </row>
    <row r="7" spans="1:6">
      <c r="D7" s="3"/>
      <c r="E7" s="3"/>
      <c r="F7" s="3"/>
    </row>
    <row r="8" spans="1:6">
      <c r="B8" s="5"/>
      <c r="D8" s="3"/>
      <c r="E8" s="3"/>
      <c r="F8" s="3"/>
    </row>
    <row r="9" spans="1:6" ht="15.75" customHeight="1">
      <c r="B9" s="163" t="s">
        <v>43</v>
      </c>
      <c r="C9" s="165" t="s">
        <v>44</v>
      </c>
      <c r="D9" s="165"/>
      <c r="E9" s="165" t="s">
        <v>45</v>
      </c>
      <c r="F9" s="166"/>
    </row>
    <row r="10" spans="1:6">
      <c r="B10" s="164"/>
      <c r="C10" s="29" t="s">
        <v>20</v>
      </c>
      <c r="D10" s="29" t="s">
        <v>25</v>
      </c>
      <c r="E10" s="29" t="s">
        <v>20</v>
      </c>
      <c r="F10" s="30" t="s">
        <v>25</v>
      </c>
    </row>
    <row r="11" spans="1:6" ht="14.5">
      <c r="A11" s="7"/>
      <c r="B11" s="17">
        <v>15</v>
      </c>
      <c r="C11" s="18"/>
      <c r="D11" s="18"/>
      <c r="E11" s="18"/>
      <c r="F11" s="18"/>
    </row>
    <row r="12" spans="1:6" ht="14.5">
      <c r="A12" s="7"/>
      <c r="B12" s="19">
        <v>16</v>
      </c>
      <c r="C12" s="20"/>
      <c r="D12" s="20"/>
      <c r="E12" s="20"/>
      <c r="F12" s="20"/>
    </row>
    <row r="13" spans="1:6" ht="14.5">
      <c r="A13" s="7"/>
      <c r="B13" s="19">
        <v>17</v>
      </c>
      <c r="C13" s="20"/>
      <c r="D13" s="20"/>
      <c r="E13" s="20"/>
      <c r="F13" s="20"/>
    </row>
    <row r="14" spans="1:6" ht="14.5">
      <c r="A14" s="7"/>
      <c r="B14" s="19">
        <v>18</v>
      </c>
      <c r="C14" s="20"/>
      <c r="D14" s="20"/>
      <c r="E14" s="20"/>
      <c r="F14" s="20"/>
    </row>
    <row r="15" spans="1:6" ht="14.5">
      <c r="A15" s="7"/>
      <c r="B15" s="19">
        <v>19</v>
      </c>
      <c r="C15" s="20"/>
      <c r="D15" s="20"/>
      <c r="E15" s="20"/>
      <c r="F15" s="20"/>
    </row>
    <row r="16" spans="1:6" ht="14.5">
      <c r="A16" s="7"/>
      <c r="B16" s="19">
        <v>20</v>
      </c>
      <c r="C16" s="20">
        <v>0.67815252773875334</v>
      </c>
      <c r="D16" s="20">
        <v>0.67815252773875334</v>
      </c>
      <c r="E16" s="20">
        <v>0.14943722380051722</v>
      </c>
      <c r="F16" s="20">
        <v>0.14943722380051722</v>
      </c>
    </row>
    <row r="17" spans="1:6" ht="14.5">
      <c r="A17" s="7"/>
      <c r="B17" s="19">
        <v>21</v>
      </c>
      <c r="C17" s="20">
        <v>0.69155313316153411</v>
      </c>
      <c r="D17" s="20">
        <v>0.69155313316153411</v>
      </c>
      <c r="E17" s="20">
        <v>0.14943722380051722</v>
      </c>
      <c r="F17" s="20">
        <v>0.14943722380051722</v>
      </c>
    </row>
    <row r="18" spans="1:6" ht="14.5">
      <c r="A18" s="7"/>
      <c r="B18" s="19">
        <v>22</v>
      </c>
      <c r="C18" s="20">
        <v>0.67747567302211031</v>
      </c>
      <c r="D18" s="20">
        <v>0.67747567302211031</v>
      </c>
      <c r="E18" s="20">
        <v>0.14876036908387422</v>
      </c>
      <c r="F18" s="20">
        <v>0.14876036908387422</v>
      </c>
    </row>
    <row r="19" spans="1:6" ht="14.5">
      <c r="A19" s="7"/>
      <c r="B19" s="19">
        <v>23</v>
      </c>
      <c r="C19" s="20">
        <v>0.67747567302211031</v>
      </c>
      <c r="D19" s="20">
        <v>0.67747567302211031</v>
      </c>
      <c r="E19" s="20">
        <v>0.17556157992943575</v>
      </c>
      <c r="F19" s="20">
        <v>0.17556157992943575</v>
      </c>
    </row>
    <row r="20" spans="1:6" ht="14.5">
      <c r="A20" s="7"/>
      <c r="B20" s="19">
        <v>24</v>
      </c>
      <c r="C20" s="20">
        <v>0.63592014732048208</v>
      </c>
      <c r="D20" s="20">
        <v>0.63592014732048208</v>
      </c>
      <c r="E20" s="20">
        <v>0.23119456577048769</v>
      </c>
      <c r="F20" s="20">
        <v>0.23119456577048769</v>
      </c>
    </row>
    <row r="21" spans="1:6" ht="14.5">
      <c r="A21" s="7"/>
      <c r="B21" s="19">
        <v>25</v>
      </c>
      <c r="C21" s="20">
        <v>0.65067446217654878</v>
      </c>
      <c r="D21" s="20">
        <v>0.65067446217654878</v>
      </c>
      <c r="E21" s="20">
        <v>0.21644025091442098</v>
      </c>
      <c r="F21" s="20">
        <v>0.21644025091442098</v>
      </c>
    </row>
    <row r="22" spans="1:6" ht="14.5">
      <c r="A22" s="7"/>
      <c r="B22" s="19">
        <v>26</v>
      </c>
      <c r="C22" s="20">
        <v>0.65067446217654878</v>
      </c>
      <c r="D22" s="20">
        <v>0.65067446217654878</v>
      </c>
      <c r="E22" s="20">
        <v>0.18963904006885948</v>
      </c>
      <c r="F22" s="20">
        <v>0.18963904006885948</v>
      </c>
    </row>
    <row r="23" spans="1:6" ht="14.5">
      <c r="A23" s="7"/>
      <c r="B23" s="19">
        <v>27</v>
      </c>
      <c r="C23" s="20">
        <v>0.63795071147041105</v>
      </c>
      <c r="D23" s="20">
        <v>0.63795071147041105</v>
      </c>
      <c r="E23" s="20">
        <v>0.23119456577048769</v>
      </c>
      <c r="F23" s="20">
        <v>0.23119456577048769</v>
      </c>
    </row>
    <row r="24" spans="1:6" ht="14.5">
      <c r="A24" s="7"/>
      <c r="B24" s="19">
        <v>28</v>
      </c>
      <c r="C24" s="20">
        <v>0.61114950062484963</v>
      </c>
      <c r="D24" s="20">
        <v>0.61114950062484963</v>
      </c>
      <c r="E24" s="20">
        <v>0.25867263133269225</v>
      </c>
      <c r="F24" s="20">
        <v>0.25867263133269225</v>
      </c>
    </row>
    <row r="25" spans="1:6" ht="14.5">
      <c r="A25" s="7"/>
      <c r="B25" s="19">
        <v>29</v>
      </c>
      <c r="C25" s="20">
        <v>0.62522696076427342</v>
      </c>
      <c r="D25" s="20">
        <v>0.62522696076427342</v>
      </c>
      <c r="E25" s="20">
        <v>0.28615069689489669</v>
      </c>
      <c r="F25" s="20">
        <v>0.28615069689489669</v>
      </c>
    </row>
    <row r="26" spans="1:6" ht="14.5">
      <c r="A26" s="7"/>
      <c r="B26" s="19">
        <v>30</v>
      </c>
      <c r="C26" s="20">
        <v>0.6393044209036971</v>
      </c>
      <c r="D26" s="20">
        <v>0.6393044209036971</v>
      </c>
      <c r="E26" s="20">
        <v>0.30022815703432049</v>
      </c>
      <c r="F26" s="20">
        <v>0.30022815703432049</v>
      </c>
    </row>
    <row r="27" spans="1:6" ht="14.5">
      <c r="A27" s="7"/>
      <c r="B27" s="19">
        <v>31</v>
      </c>
      <c r="C27" s="20">
        <v>0.6393044209036971</v>
      </c>
      <c r="D27" s="20">
        <v>0.6393044209036971</v>
      </c>
      <c r="E27" s="20">
        <v>0.32770622259652493</v>
      </c>
      <c r="F27" s="20">
        <v>0.32770622259652493</v>
      </c>
    </row>
    <row r="28" spans="1:6" ht="14.5">
      <c r="A28" s="7"/>
      <c r="B28" s="19">
        <v>32</v>
      </c>
      <c r="C28" s="20">
        <v>0.65338188104312089</v>
      </c>
      <c r="D28" s="20">
        <v>0.65338188104312089</v>
      </c>
      <c r="E28" s="20">
        <v>0.32770622259652493</v>
      </c>
      <c r="F28" s="20">
        <v>0.32770622259652493</v>
      </c>
    </row>
    <row r="29" spans="1:6" ht="14.5">
      <c r="A29" s="7"/>
      <c r="B29" s="19">
        <v>33</v>
      </c>
      <c r="C29" s="20">
        <v>0.68153680132196837</v>
      </c>
      <c r="D29" s="20">
        <v>0.68153680132196837</v>
      </c>
      <c r="E29" s="20">
        <v>0.3699386030147962</v>
      </c>
      <c r="F29" s="20">
        <v>0.3699386030147962</v>
      </c>
    </row>
    <row r="30" spans="1:6" ht="14.5">
      <c r="A30" s="7"/>
      <c r="B30" s="19">
        <v>34</v>
      </c>
      <c r="C30" s="20">
        <v>0.69561426146139205</v>
      </c>
      <c r="D30" s="20">
        <v>0.69561426146139205</v>
      </c>
      <c r="E30" s="20">
        <v>0.4248947341392052</v>
      </c>
      <c r="F30" s="20">
        <v>0.4248947341392052</v>
      </c>
    </row>
    <row r="31" spans="1:6" ht="14.5">
      <c r="A31" s="7"/>
      <c r="B31" s="19">
        <v>35</v>
      </c>
      <c r="C31" s="20">
        <v>0.70969172160081584</v>
      </c>
      <c r="D31" s="20">
        <v>0.70969172160081584</v>
      </c>
      <c r="E31" s="20">
        <v>0.49325147068639491</v>
      </c>
      <c r="F31" s="20">
        <v>0.49325147068639491</v>
      </c>
    </row>
    <row r="32" spans="1:6" ht="14.5">
      <c r="A32" s="7"/>
      <c r="B32" s="19">
        <v>36</v>
      </c>
      <c r="C32" s="20">
        <v>0.73784664187966342</v>
      </c>
      <c r="D32" s="20">
        <v>0.73784664187966342</v>
      </c>
      <c r="E32" s="20">
        <v>0.57500881265636528</v>
      </c>
      <c r="F32" s="20">
        <v>0.57500881265636528</v>
      </c>
    </row>
    <row r="33" spans="1:6" ht="14.5">
      <c r="A33" s="7"/>
      <c r="B33" s="19">
        <v>37</v>
      </c>
      <c r="C33" s="20">
        <v>0.79280277300407231</v>
      </c>
      <c r="D33" s="20">
        <v>0.79280277300407231</v>
      </c>
      <c r="E33" s="20">
        <v>0.64404240392019818</v>
      </c>
      <c r="F33" s="20">
        <v>0.64404240392019818</v>
      </c>
    </row>
    <row r="34" spans="1:6" ht="14.5">
      <c r="A34" s="7"/>
      <c r="B34" s="19">
        <v>38</v>
      </c>
      <c r="C34" s="20">
        <v>0.83368144398905752</v>
      </c>
      <c r="D34" s="20">
        <v>0.83368144398905752</v>
      </c>
      <c r="E34" s="20">
        <v>0.75395466616901619</v>
      </c>
      <c r="F34" s="20">
        <v>0.75395466616901619</v>
      </c>
    </row>
    <row r="35" spans="1:6" ht="14.5">
      <c r="A35" s="7"/>
      <c r="B35" s="19">
        <v>39</v>
      </c>
      <c r="C35" s="20">
        <v>0.90271503525289032</v>
      </c>
      <c r="D35" s="20">
        <v>0.90271503525289032</v>
      </c>
      <c r="E35" s="20">
        <v>0.83503515342234358</v>
      </c>
      <c r="F35" s="20">
        <v>0.83503515342234358</v>
      </c>
    </row>
    <row r="36" spans="1:6" ht="14.5">
      <c r="A36" s="7"/>
      <c r="B36" s="19">
        <v>40</v>
      </c>
      <c r="C36" s="20">
        <v>0.95699431166065629</v>
      </c>
      <c r="D36" s="20">
        <v>0.95699431166065629</v>
      </c>
      <c r="E36" s="20">
        <v>0.95902487581058526</v>
      </c>
      <c r="F36" s="20">
        <v>0.95902487581058526</v>
      </c>
    </row>
    <row r="37" spans="1:6" ht="14.5">
      <c r="A37" s="7"/>
      <c r="B37" s="19">
        <v>41</v>
      </c>
      <c r="C37" s="20">
        <v>1.0407822177805559</v>
      </c>
      <c r="D37" s="20">
        <v>1.0407822177805559</v>
      </c>
      <c r="E37" s="20">
        <v>1.0689371380594033</v>
      </c>
      <c r="F37" s="20">
        <v>1.0689371380594033</v>
      </c>
    </row>
    <row r="38" spans="1:6" ht="14.5">
      <c r="A38" s="7"/>
      <c r="B38" s="19">
        <v>42</v>
      </c>
      <c r="C38" s="20">
        <v>1.137293874606593</v>
      </c>
      <c r="D38" s="20">
        <v>1.137293874606593</v>
      </c>
      <c r="E38" s="20">
        <v>1.1795262550248644</v>
      </c>
      <c r="F38" s="20">
        <v>1.1795262550248644</v>
      </c>
    </row>
    <row r="39" spans="1:6" ht="14.5">
      <c r="A39" s="7"/>
      <c r="B39" s="19">
        <v>43</v>
      </c>
      <c r="C39" s="20">
        <v>1.2190512165765637</v>
      </c>
      <c r="D39" s="20">
        <v>1.2190512165765637</v>
      </c>
      <c r="E39" s="20">
        <v>1.3296403335420246</v>
      </c>
      <c r="F39" s="20">
        <v>1.3296403335420246</v>
      </c>
    </row>
    <row r="40" spans="1:6" ht="14.5">
      <c r="A40" s="7"/>
      <c r="B40" s="19">
        <v>44</v>
      </c>
      <c r="C40" s="20">
        <v>1.3289634788253815</v>
      </c>
      <c r="D40" s="20">
        <v>1.3289634788253815</v>
      </c>
      <c r="E40" s="20">
        <v>1.5360642526168797</v>
      </c>
      <c r="F40" s="20">
        <v>1.5360642526168797</v>
      </c>
    </row>
    <row r="41" spans="1:6" ht="14.5">
      <c r="A41" s="7"/>
      <c r="B41" s="19">
        <v>45</v>
      </c>
      <c r="C41" s="20">
        <v>1.4381988863575565</v>
      </c>
      <c r="D41" s="20">
        <v>1.4381988863575565</v>
      </c>
      <c r="E41" s="20">
        <v>1.7009326459901066</v>
      </c>
      <c r="F41" s="20">
        <v>1.7009326459901066</v>
      </c>
    </row>
    <row r="42" spans="1:6" ht="14.5">
      <c r="A42" s="7"/>
      <c r="B42" s="19">
        <v>46</v>
      </c>
      <c r="C42" s="20">
        <v>1.5481111486063743</v>
      </c>
      <c r="D42" s="20">
        <v>1.5481111486063743</v>
      </c>
      <c r="E42" s="20">
        <v>1.8785247900694713</v>
      </c>
      <c r="F42" s="20">
        <v>1.8785247900694713</v>
      </c>
    </row>
    <row r="43" spans="1:6" ht="14.5">
      <c r="A43" s="7"/>
      <c r="B43" s="19">
        <v>47</v>
      </c>
      <c r="C43" s="20">
        <v>1.6714240162779732</v>
      </c>
      <c r="D43" s="20">
        <v>1.6714240162779732</v>
      </c>
      <c r="E43" s="20">
        <v>2.1385511308354497</v>
      </c>
      <c r="F43" s="20">
        <v>2.1385511308354497</v>
      </c>
    </row>
    <row r="44" spans="1:6" ht="14.5">
      <c r="A44" s="7"/>
      <c r="B44" s="19">
        <v>48</v>
      </c>
      <c r="C44" s="20">
        <v>1.8624167657801187</v>
      </c>
      <c r="D44" s="20">
        <v>1.8624167657801187</v>
      </c>
      <c r="E44" s="20">
        <v>2.4119780770242087</v>
      </c>
      <c r="F44" s="20">
        <v>2.4119780770242087</v>
      </c>
    </row>
    <row r="45" spans="1:6" ht="14.5">
      <c r="A45" s="7"/>
      <c r="B45" s="19">
        <v>49</v>
      </c>
      <c r="C45" s="20">
        <v>2.0393320551428404</v>
      </c>
      <c r="D45" s="20">
        <v>2.0393320551428404</v>
      </c>
      <c r="E45" s="20">
        <v>2.6994824833523912</v>
      </c>
      <c r="F45" s="20">
        <v>2.6994824833523912</v>
      </c>
    </row>
    <row r="46" spans="1:6" ht="14.5">
      <c r="A46" s="7"/>
      <c r="B46" s="19">
        <v>50</v>
      </c>
      <c r="C46" s="20">
        <v>2.2303248046449857</v>
      </c>
      <c r="D46" s="20">
        <v>2.2303248046449857</v>
      </c>
      <c r="E46" s="20">
        <v>3.0539899167944777</v>
      </c>
      <c r="F46" s="20">
        <v>3.0539899167944777</v>
      </c>
    </row>
    <row r="47" spans="1:6" ht="14.5">
      <c r="A47" s="7"/>
      <c r="B47" s="19">
        <v>51</v>
      </c>
      <c r="C47" s="20">
        <v>2.434041304853269</v>
      </c>
      <c r="D47" s="20">
        <v>2.434041304853269</v>
      </c>
      <c r="E47" s="20">
        <v>3.4507297306548352</v>
      </c>
      <c r="F47" s="20">
        <v>3.4507297306548352</v>
      </c>
    </row>
    <row r="48" spans="1:6" ht="14.5">
      <c r="A48" s="7"/>
      <c r="B48" s="19">
        <v>52</v>
      </c>
      <c r="C48" s="20">
        <v>2.7067913963253849</v>
      </c>
      <c r="D48" s="20">
        <v>2.7067913963253849</v>
      </c>
      <c r="E48" s="20">
        <v>3.8722401912108251</v>
      </c>
      <c r="F48" s="20">
        <v>3.8722401912108251</v>
      </c>
    </row>
    <row r="49" spans="1:6" ht="14.5">
      <c r="A49" s="7"/>
      <c r="B49" s="19">
        <v>53</v>
      </c>
      <c r="C49" s="20">
        <v>2.9795414877975008</v>
      </c>
      <c r="D49" s="20">
        <v>2.9795414877975008</v>
      </c>
      <c r="E49" s="20">
        <v>4.4177403741550574</v>
      </c>
      <c r="F49" s="20">
        <v>4.4177403741550574</v>
      </c>
    </row>
    <row r="50" spans="1:6" ht="14.5">
      <c r="A50" s="7"/>
      <c r="B50" s="19">
        <v>54</v>
      </c>
      <c r="C50" s="20">
        <v>3.3192946063835205</v>
      </c>
      <c r="D50" s="20">
        <v>3.3192946063835205</v>
      </c>
      <c r="E50" s="20">
        <v>4.9913954773781359</v>
      </c>
      <c r="F50" s="20">
        <v>4.9913954773781359</v>
      </c>
    </row>
    <row r="51" spans="1:6" ht="14.5">
      <c r="A51" s="7"/>
      <c r="B51" s="19">
        <v>55</v>
      </c>
      <c r="C51" s="20">
        <v>3.7153575655272348</v>
      </c>
      <c r="D51" s="20">
        <v>3.7153575655272348</v>
      </c>
      <c r="E51" s="20">
        <v>5.6742859881333914</v>
      </c>
      <c r="F51" s="20">
        <v>5.6742859881333914</v>
      </c>
    </row>
    <row r="52" spans="1:6" ht="14.5">
      <c r="A52" s="7"/>
      <c r="B52" s="19">
        <v>56</v>
      </c>
      <c r="C52" s="20">
        <v>4.1100668152376638</v>
      </c>
      <c r="D52" s="20">
        <v>4.1100668152376638</v>
      </c>
      <c r="E52" s="20">
        <v>6.493889971983025</v>
      </c>
      <c r="F52" s="20">
        <v>6.493889971983025</v>
      </c>
    </row>
    <row r="53" spans="1:6" ht="14.5">
      <c r="A53" s="7"/>
      <c r="B53" s="19">
        <v>57</v>
      </c>
      <c r="C53" s="20">
        <v>4.5624396149390734</v>
      </c>
      <c r="D53" s="20">
        <v>4.5624396149390734</v>
      </c>
      <c r="E53" s="20">
        <v>7.4354531140709712</v>
      </c>
      <c r="F53" s="20">
        <v>7.4354531140709712</v>
      </c>
    </row>
    <row r="54" spans="1:6" ht="14.5">
      <c r="A54" s="7"/>
      <c r="B54" s="19">
        <v>58</v>
      </c>
      <c r="C54" s="20">
        <v>5.0818154417543866</v>
      </c>
      <c r="D54" s="20">
        <v>5.0818154417543866</v>
      </c>
      <c r="E54" s="20">
        <v>8.5552852549549243</v>
      </c>
      <c r="F54" s="20">
        <v>8.5552852549549243</v>
      </c>
    </row>
    <row r="55" spans="1:6" ht="14.5">
      <c r="A55" s="7"/>
      <c r="B55" s="19">
        <v>59</v>
      </c>
      <c r="C55" s="20">
        <v>5.6427467942713285</v>
      </c>
      <c r="D55" s="20">
        <v>5.6427467942713285</v>
      </c>
      <c r="E55" s="20">
        <v>9.6382998531537538</v>
      </c>
      <c r="F55" s="20">
        <v>9.6382998531537538</v>
      </c>
    </row>
    <row r="56" spans="1:6" ht="14.5">
      <c r="A56" s="7"/>
      <c r="B56" s="19">
        <v>60</v>
      </c>
      <c r="C56" s="20">
        <v>6.2720348833354596</v>
      </c>
      <c r="D56" s="20">
        <v>6.2720348833354596</v>
      </c>
      <c r="E56" s="20">
        <v>10.898229740715301</v>
      </c>
      <c r="F56" s="20">
        <v>10.898229740715301</v>
      </c>
    </row>
    <row r="57" spans="1:6" ht="14.5">
      <c r="A57" s="7"/>
      <c r="B57" s="19">
        <v>61</v>
      </c>
      <c r="C57" s="20">
        <v>6.916077287255658</v>
      </c>
      <c r="D57" s="20">
        <v>6.916077287255658</v>
      </c>
      <c r="E57" s="20">
        <v>12.108618334885584</v>
      </c>
      <c r="F57" s="20">
        <v>12.108618334885584</v>
      </c>
    </row>
    <row r="58" spans="1:6" ht="14.5">
      <c r="A58" s="7"/>
      <c r="B58" s="19">
        <v>62</v>
      </c>
      <c r="C58" s="20">
        <v>7.7229575203991541</v>
      </c>
      <c r="D58" s="20">
        <v>7.7229575203991541</v>
      </c>
      <c r="E58" s="20">
        <v>13.001453527208989</v>
      </c>
      <c r="F58" s="20">
        <v>13.001453527208989</v>
      </c>
    </row>
    <row r="59" spans="1:6" ht="14.5">
      <c r="A59" s="7"/>
      <c r="B59" s="19">
        <v>63</v>
      </c>
      <c r="C59" s="20">
        <v>8.9459333763654953</v>
      </c>
      <c r="D59" s="20">
        <v>8.9459333763654953</v>
      </c>
      <c r="E59" s="20">
        <v>15.440773180885323</v>
      </c>
      <c r="F59" s="20">
        <v>15.440773180885323</v>
      </c>
    </row>
    <row r="60" spans="1:6" ht="14.5">
      <c r="A60" s="7"/>
      <c r="B60" s="19">
        <v>64</v>
      </c>
      <c r="C60" s="20">
        <v>10.492554326628506</v>
      </c>
      <c r="D60" s="20">
        <v>10.492554326628506</v>
      </c>
      <c r="E60" s="20">
        <v>17.775595410045984</v>
      </c>
      <c r="F60" s="20">
        <v>17.775595410045984</v>
      </c>
    </row>
    <row r="61" spans="1:6" ht="14.5">
      <c r="A61" s="7"/>
      <c r="B61" s="19">
        <v>65</v>
      </c>
      <c r="C61" s="20"/>
      <c r="D61" s="20"/>
      <c r="E61" s="20"/>
      <c r="F61" s="20"/>
    </row>
    <row r="62" spans="1:6" ht="14.5">
      <c r="A62" s="7"/>
      <c r="B62" s="19">
        <v>66</v>
      </c>
      <c r="C62" s="20"/>
      <c r="D62" s="20"/>
      <c r="E62" s="20"/>
      <c r="F62" s="20"/>
    </row>
    <row r="63" spans="1:6" ht="14.5">
      <c r="A63" s="1"/>
      <c r="B63" s="19">
        <v>67</v>
      </c>
      <c r="C63" s="20"/>
      <c r="D63" s="20"/>
      <c r="E63" s="21"/>
      <c r="F63" s="21"/>
    </row>
    <row r="64" spans="1:6" ht="14.5">
      <c r="A64" s="1"/>
      <c r="B64" s="19">
        <v>68</v>
      </c>
      <c r="C64" s="20"/>
      <c r="D64" s="20"/>
      <c r="E64" s="21"/>
      <c r="F64" s="21"/>
    </row>
    <row r="65" spans="1:6" ht="14.5">
      <c r="A65" s="1"/>
      <c r="B65" s="22">
        <v>69</v>
      </c>
      <c r="C65" s="23"/>
      <c r="D65" s="23"/>
      <c r="E65" s="24"/>
      <c r="F65" s="24"/>
    </row>
    <row r="66" spans="1:6">
      <c r="A66" s="1"/>
      <c r="B66" s="1"/>
      <c r="D66" s="4"/>
    </row>
    <row r="67" spans="1:6">
      <c r="A67" s="10"/>
      <c r="B67" s="8"/>
    </row>
    <row r="68" spans="1:6">
      <c r="A68" s="7"/>
      <c r="B68" s="7"/>
      <c r="C68" s="13"/>
      <c r="D68" s="12"/>
      <c r="E68" s="11"/>
      <c r="F68" s="11"/>
    </row>
    <row r="69" spans="1:6">
      <c r="A69" s="7"/>
      <c r="B69" s="7"/>
      <c r="C69" s="13"/>
      <c r="D69" s="12"/>
      <c r="E69" s="11"/>
      <c r="F69" s="11"/>
    </row>
    <row r="70" spans="1:6">
      <c r="A70" s="7"/>
      <c r="B70" s="7"/>
      <c r="C70" s="13"/>
      <c r="D70" s="12"/>
      <c r="E70" s="11"/>
      <c r="F70" s="11"/>
    </row>
    <row r="71" spans="1:6">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2022-02-28T03:56:35Z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