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7"/>
  <workbookPr codeName="ThisWorkbook"/>
  <mc:AlternateContent xmlns:mc="http://schemas.openxmlformats.org/markup-compatibility/2006">
    <mc:Choice Requires="x15">
      <x15ac:absPath xmlns:x15ac="http://schemas.microsoft.com/office/spreadsheetml/2010/11/ac" url="S:\Insurance\corporate changes\PLAN DATA\2022.07.01\ALS\Internal Notification\"/>
    </mc:Choice>
  </mc:AlternateContent>
  <xr:revisionPtr revIDLastSave="4" documentId="13_ncr:1_{14F0FF4C-01F8-440D-A67D-08D194B27BA8}" xr6:coauthVersionLast="47" xr6:coauthVersionMax="47" xr10:uidLastSave="{E09BABC0-09A6-437B-8F43-2F4FE2C23ECB}"/>
  <workbookProtection workbookAlgorithmName="SHA-512" workbookHashValue="3Y2aNcC3ic5vD/Mu9ymibGgUgfm890fW7KYup5hkBPrRImExdtwcvGB/Z5xgo13C28oMpX0Q0hqpvEfss6GxbQ==" workbookSaltValue="VaL73AD3bLb5WhKSgDQ20A==" workbookSpinCount="100000" lockStructure="1"/>
  <bookViews>
    <workbookView xWindow="28680" yWindow="-120" windowWidth="29040" windowHeight="15840" tabRatio="957" xr2:uid="{00000000-000D-0000-FFFF-FFFF00000000}"/>
  </bookViews>
  <sheets>
    <sheet name="Calculator" sheetId="4" r:id="rId1"/>
    <sheet name="D&amp;TPD-Rates" sheetId="7" state="hidden" r:id="rId2"/>
    <sheet name="IP-rates" sheetId="6" state="hidden" r:id="rId3"/>
  </sheets>
  <definedNames>
    <definedName name="Casual">Calculator!$S$11</definedName>
    <definedName name="Employmenttype">Calculator!$P$11:$P$12</definedName>
    <definedName name="Permanent">Calculator!$Q$11:$Q$12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4" l="1"/>
  <c r="M7" i="4" s="1"/>
  <c r="I9" i="4" l="1"/>
  <c r="M8" i="4"/>
  <c r="M9" i="4" s="1"/>
  <c r="I10" i="4"/>
  <c r="M11" i="4" s="1"/>
  <c r="I7" i="4"/>
  <c r="I8" i="4"/>
  <c r="I11" i="4"/>
  <c r="M12" i="4" s="1"/>
  <c r="W4" i="4"/>
  <c r="W5" i="4" s="1"/>
  <c r="M16" i="4" l="1"/>
  <c r="L9" i="4"/>
  <c r="M15" i="4"/>
  <c r="L15" i="4" s="1"/>
  <c r="L11" i="4"/>
  <c r="M13" i="4"/>
  <c r="L13" i="4" s="1"/>
  <c r="L12" i="4"/>
  <c r="I13" i="4"/>
  <c r="L8" i="4"/>
  <c r="M17" i="4" l="1"/>
  <c r="I17" i="4" s="1"/>
  <c r="L7" i="4"/>
  <c r="I14" i="4"/>
  <c r="L16" i="4" l="1"/>
  <c r="L17" i="4" l="1"/>
  <c r="I16" i="4" s="1"/>
</calcChain>
</file>

<file path=xl/sharedStrings.xml><?xml version="1.0" encoding="utf-8"?>
<sst xmlns="http://schemas.openxmlformats.org/spreadsheetml/2006/main" count="73" uniqueCount="61">
  <si>
    <t xml:space="preserve">ALS Limited Superannuation Plan </t>
  </si>
  <si>
    <t>Insurance Calculator for ALS Limited (Category B) employees</t>
  </si>
  <si>
    <t>Male</t>
  </si>
  <si>
    <t>Date at Age 67</t>
  </si>
  <si>
    <t>Your details</t>
  </si>
  <si>
    <t>Premium &amp; Cover Summary</t>
  </si>
  <si>
    <t>Detailed Premium Breakdown</t>
  </si>
  <si>
    <t>Female</t>
  </si>
  <si>
    <t>Years to Age 67</t>
  </si>
  <si>
    <t>Please complete the appropriate blank highlighted fields</t>
  </si>
  <si>
    <t>Weekly</t>
  </si>
  <si>
    <t>Annual</t>
  </si>
  <si>
    <t>Yes</t>
  </si>
  <si>
    <t>Date of Calculation (dd/mm/yyyy)</t>
  </si>
  <si>
    <t>Standard Death Cover</t>
  </si>
  <si>
    <t>Standard Death &amp; TPD Premium</t>
  </si>
  <si>
    <t>No</t>
  </si>
  <si>
    <t>DOB (dd/mm/yyyy)</t>
  </si>
  <si>
    <t>Standard TPD Cover</t>
  </si>
  <si>
    <t>Income Protection Premium</t>
  </si>
  <si>
    <t>Age</t>
  </si>
  <si>
    <r>
      <t xml:space="preserve">Income Protection Cover p.a. </t>
    </r>
    <r>
      <rPr>
        <b/>
        <vertAlign val="superscript"/>
        <sz val="14"/>
        <color rgb="FF1C355E"/>
        <rFont val="Arial"/>
        <family val="2"/>
      </rPr>
      <t>1</t>
    </r>
  </si>
  <si>
    <t>Total Standard Premium</t>
  </si>
  <si>
    <t>Gender</t>
  </si>
  <si>
    <t>Additional Death Cover</t>
  </si>
  <si>
    <t>Salary</t>
  </si>
  <si>
    <t>Additional TPD Cover</t>
  </si>
  <si>
    <t>Additional Death Premium</t>
  </si>
  <si>
    <t>Additional TPD Premium</t>
  </si>
  <si>
    <r>
      <t>Income Protection (90 day wait, 2-year benefit)</t>
    </r>
    <r>
      <rPr>
        <b/>
        <vertAlign val="superscript"/>
        <sz val="11"/>
        <color rgb="FF1C355E"/>
        <rFont val="Arial"/>
        <family val="2"/>
      </rPr>
      <t xml:space="preserve"> </t>
    </r>
    <r>
      <rPr>
        <b/>
        <vertAlign val="superscript"/>
        <sz val="14"/>
        <color rgb="FF1C355E"/>
        <rFont val="Arial"/>
        <family val="2"/>
      </rPr>
      <t>1</t>
    </r>
  </si>
  <si>
    <t>Total Death Cover</t>
  </si>
  <si>
    <t>Total Additional Premium</t>
  </si>
  <si>
    <t>Total TPD Cover</t>
  </si>
  <si>
    <r>
      <rPr>
        <b/>
        <i/>
        <sz val="10"/>
        <color rgb="FFF24E49"/>
        <rFont val="Arial"/>
        <family val="2"/>
      </rPr>
      <t xml:space="preserve">Please complete if you require Additional Death &amp; TPD cover </t>
    </r>
    <r>
      <rPr>
        <b/>
        <i/>
        <vertAlign val="superscript"/>
        <sz val="12"/>
        <color rgb="FFF24E49"/>
        <rFont val="Arial"/>
        <family val="2"/>
      </rPr>
      <t>2</t>
    </r>
    <r>
      <rPr>
        <i/>
        <sz val="10"/>
        <color rgb="FFF24E49"/>
        <rFont val="Arial"/>
        <family val="2"/>
      </rPr>
      <t xml:space="preserve">
(NOTE: This amount is in addition to your Standard cover)</t>
    </r>
  </si>
  <si>
    <t>Total Income Protection Premium</t>
  </si>
  <si>
    <r>
      <t xml:space="preserve">Total Premium - Weekly </t>
    </r>
    <r>
      <rPr>
        <b/>
        <vertAlign val="superscript"/>
        <sz val="14"/>
        <color rgb="FF1C355E"/>
        <rFont val="Arial"/>
        <family val="2"/>
      </rPr>
      <t>3</t>
    </r>
  </si>
  <si>
    <t>Total Death &amp; TPD Premium</t>
  </si>
  <si>
    <r>
      <t xml:space="preserve">Total Premium - Annual </t>
    </r>
    <r>
      <rPr>
        <b/>
        <vertAlign val="superscript"/>
        <sz val="14"/>
        <color rgb="FF1C355E"/>
        <rFont val="Arial"/>
        <family val="2"/>
      </rPr>
      <t>3</t>
    </r>
  </si>
  <si>
    <r>
      <t xml:space="preserve">Total Premium </t>
    </r>
    <r>
      <rPr>
        <b/>
        <vertAlign val="superscript"/>
        <sz val="14"/>
        <color rgb="FF1C355E"/>
        <rFont val="Arial"/>
        <family val="2"/>
      </rPr>
      <t>3</t>
    </r>
  </si>
  <si>
    <t xml:space="preserve"> 1.  Income Protection cover quoted provides you with a replacement income of up to 75% of your Salary, after a Waiting Period of 90 days, for up 2-years if you are unable to work due to injury or illness.</t>
  </si>
  <si>
    <t>2.  Applications for Additional Death &amp; TPD cover are subject to acceptance by the insurer</t>
  </si>
  <si>
    <t>3.  Note that rounding variations may occur in the calculations</t>
  </si>
  <si>
    <t>ALS Limited Superannuation Plan - Category B members</t>
  </si>
  <si>
    <r>
      <t>If you are an eligible employee (refer to your Super Savings - Corporate Insurance guide)</t>
    </r>
    <r>
      <rPr>
        <sz val="9"/>
        <color rgb="FF161616"/>
        <rFont val="Arial"/>
        <family val="2"/>
      </rPr>
      <t>, you will automatically receive cover as shown above. The premiums for insurance cover are calculated weekly and deducted monthly from your Super-savings account.</t>
    </r>
  </si>
  <si>
    <t>Important Notes and Disclaimer</t>
  </si>
  <si>
    <r>
      <t>Please read this quote in conjunction with your Product Disclosure Statement (PDS), available from https://portal.australianretirementtrust.com.au/</t>
    </r>
    <r>
      <rPr>
        <b/>
        <sz val="9"/>
        <color rgb="FF161616"/>
        <rFont val="Arial"/>
        <family val="2"/>
      </rPr>
      <t>ALSj4</t>
    </r>
  </si>
  <si>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</si>
  <si>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</si>
  <si>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</si>
  <si>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Age Last</t>
  </si>
  <si>
    <t>Death &amp; TPD cover</t>
  </si>
  <si>
    <t>Age Last
Birthday</t>
  </si>
  <si>
    <t xml:space="preserve">Death  </t>
  </si>
  <si>
    <t>TPD</t>
  </si>
  <si>
    <t>Death &amp; TPD</t>
  </si>
  <si>
    <t xml:space="preserve">Male $ cover
</t>
  </si>
  <si>
    <t>Female $ cover</t>
  </si>
  <si>
    <t xml:space="preserve">Male </t>
  </si>
  <si>
    <t>Annual Rates Per $1,000 Sum Insured Payable Monthly</t>
  </si>
  <si>
    <t>These rates include stamp duty and a 5% insurance fee.  Rounding variations may occur when calculating premiums.</t>
  </si>
  <si>
    <t>75%, 2 Year, 90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</si>
</sst>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_-* #,##0_-;\-* #,##0_-;_-* &quot;-&quot;??_-;_-@_-"/>
    <numFmt numFmtId="181" formatCode="0.0000"/>
  </numFmts>
  <fonts count="140">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b/>
      <sz val="10"/>
      <color theme="1"/>
      <name val="Noto Sans"/>
      <family val="2"/>
      <charset val="1"/>
    </font>
    <font>
      <sz val="9"/>
      <color rgb="FFFF0000"/>
      <name val="Noto Sans"/>
      <family val="2"/>
      <charset val="1"/>
    </font>
    <font>
      <b/>
      <sz val="14"/>
      <color rgb="FF466BB4"/>
      <name val="Noto Sans"/>
      <family val="2"/>
      <charset val="1"/>
    </font>
    <font>
      <b/>
      <sz val="12"/>
      <color rgb="FF466BB4"/>
      <name val="Noto Sans"/>
      <family val="2"/>
      <charset val="1"/>
    </font>
    <font>
      <vertAlign val="superscript"/>
      <sz val="14"/>
      <color theme="1"/>
      <name val="Noto Sans"/>
      <family val="2"/>
      <charset val="1"/>
    </font>
    <font>
      <sz val="9"/>
      <color theme="1"/>
      <name val="Noto Sans"/>
      <family val="2"/>
      <charset val="1"/>
    </font>
    <font>
      <b/>
      <sz val="16"/>
      <color theme="3" tint="-0.249977111117893"/>
      <name val="Arial"/>
      <family val="2"/>
    </font>
    <font>
      <sz val="18"/>
      <color rgb="FFEECBBC"/>
      <name val="Arial"/>
      <family val="2"/>
    </font>
    <font>
      <b/>
      <sz val="11"/>
      <color theme="3" tint="-0.249977111117893"/>
      <name val="Arial"/>
      <family val="2"/>
    </font>
    <font>
      <b/>
      <u/>
      <sz val="10"/>
      <color theme="1"/>
      <name val="Arial"/>
      <family val="2"/>
    </font>
    <font>
      <b/>
      <u/>
      <sz val="11"/>
      <name val="Arial"/>
      <family val="2"/>
    </font>
    <font>
      <sz val="9"/>
      <color rgb="FFFF0000"/>
      <name val="Arial"/>
      <family val="2"/>
    </font>
    <font>
      <b/>
      <sz val="16"/>
      <color rgb="FF0051FF"/>
      <name val="Arial"/>
      <family val="2"/>
    </font>
    <font>
      <sz val="10"/>
      <color rgb="FF1C355E"/>
      <name val="Arial"/>
      <family val="2"/>
    </font>
    <font>
      <sz val="10"/>
      <color rgb="FFF6E5DD"/>
      <name val="Arial"/>
      <family val="2"/>
    </font>
    <font>
      <sz val="11"/>
      <color rgb="FF1C355E"/>
      <name val="Arial"/>
      <family val="2"/>
    </font>
    <font>
      <b/>
      <u/>
      <sz val="10"/>
      <color rgb="FF1C355E"/>
      <name val="Arial"/>
      <family val="2"/>
    </font>
    <font>
      <i/>
      <sz val="10"/>
      <color rgb="FF1C355E"/>
      <name val="Arial"/>
      <family val="2"/>
    </font>
    <font>
      <b/>
      <sz val="11"/>
      <color rgb="FF1C355E"/>
      <name val="Arial"/>
      <family val="2"/>
    </font>
    <font>
      <b/>
      <sz val="10"/>
      <color rgb="FF1C355E"/>
      <name val="Arial"/>
      <family val="2"/>
    </font>
    <font>
      <b/>
      <vertAlign val="superscript"/>
      <sz val="11"/>
      <color rgb="FF1C355E"/>
      <name val="Arial"/>
      <family val="2"/>
    </font>
    <font>
      <b/>
      <vertAlign val="superscript"/>
      <sz val="14"/>
      <color rgb="FF1C355E"/>
      <name val="Arial"/>
      <family val="2"/>
    </font>
    <font>
      <b/>
      <sz val="12"/>
      <color rgb="FF1C355E"/>
      <name val="Arial"/>
      <family val="2"/>
    </font>
    <font>
      <b/>
      <sz val="14"/>
      <color rgb="FF0051FF"/>
      <name val="Arial"/>
      <family val="2"/>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b/>
      <u/>
      <sz val="10"/>
      <color rgb="FF0051FF"/>
      <name val="Arial"/>
      <family val="2"/>
    </font>
    <font>
      <b/>
      <sz val="11"/>
      <color rgb="FF1C355E"/>
      <name val="Noto Sans"/>
      <family val="2"/>
      <charset val="1"/>
    </font>
    <font>
      <sz val="9"/>
      <color rgb="FF1C355E"/>
      <name val="Arial"/>
      <family val="2"/>
    </font>
    <font>
      <sz val="11"/>
      <color rgb="FF1C355E"/>
      <name val="Noto Sans"/>
      <family val="2"/>
      <charset val="1"/>
    </font>
    <font>
      <sz val="9"/>
      <color rgb="FF757171"/>
      <name val="Arial"/>
      <family val="2"/>
    </font>
    <font>
      <sz val="11"/>
      <color rgb="FF757171"/>
      <name val="Arial"/>
      <family val="2"/>
    </font>
    <font>
      <sz val="9"/>
      <color rgb="FF161616"/>
      <name val="Arial"/>
      <family val="2"/>
    </font>
    <font>
      <b/>
      <sz val="9"/>
      <color rgb="FF161616"/>
      <name val="Arial"/>
      <family val="2"/>
    </font>
    <font>
      <sz val="11"/>
      <color rgb="FF161616"/>
      <name val="Arial"/>
      <family val="2"/>
    </font>
    <font>
      <b/>
      <sz val="11"/>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F0000"/>
        <bgColor indexed="43"/>
      </patternFill>
    </fill>
    <fill>
      <patternFill patternType="solid">
        <fgColor rgb="FFFF0000"/>
        <bgColor indexed="64"/>
      </patternFill>
    </fill>
    <fill>
      <patternFill patternType="solid">
        <fgColor rgb="FFF0F4F7"/>
        <bgColor indexed="64"/>
      </patternFill>
    </fill>
    <fill>
      <patternFill patternType="solid">
        <fgColor theme="0"/>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rgb="FFAEB9BF"/>
      </left>
      <right/>
      <top style="thin">
        <color rgb="FFAEB9BF"/>
      </top>
      <bottom/>
      <diagonal/>
    </border>
    <border>
      <left/>
      <right/>
      <top style="thin">
        <color rgb="FFAEB9BF"/>
      </top>
      <bottom/>
      <diagonal/>
    </border>
    <border>
      <left/>
      <right style="thin">
        <color rgb="FFAEB9BF"/>
      </right>
      <top style="thin">
        <color rgb="FFAEB9BF"/>
      </top>
      <bottom/>
      <diagonal/>
    </border>
    <border>
      <left style="thin">
        <color rgb="FFAEB9BF"/>
      </left>
      <right/>
      <top/>
      <bottom/>
      <diagonal/>
    </border>
    <border>
      <left/>
      <right style="thin">
        <color rgb="FFAEB9BF"/>
      </right>
      <top/>
      <bottom/>
      <diagonal/>
    </border>
    <border>
      <left style="thin">
        <color rgb="FFAEB9BF"/>
      </left>
      <right/>
      <top/>
      <bottom style="thin">
        <color rgb="FFAEB9BF"/>
      </bottom>
      <diagonal/>
    </border>
    <border>
      <left/>
      <right/>
      <top/>
      <bottom style="thin">
        <color rgb="FFAEB9BF"/>
      </bottom>
      <diagonal/>
    </border>
    <border>
      <left/>
      <right style="thin">
        <color rgb="FFAEB9BF"/>
      </right>
      <top/>
      <bottom style="thin">
        <color rgb="FFAEB9BF"/>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D1F2FF"/>
      </left>
      <right style="medium">
        <color rgb="FFD1F2FF"/>
      </right>
      <top style="medium">
        <color rgb="FFD1F2FF"/>
      </top>
      <bottom style="medium">
        <color rgb="FFD1F2FF"/>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s>
  <cellStyleXfs count="33005">
    <xf numFmtId="0" fontId="0" fillId="0" borderId="0"/>
    <xf numFmtId="0" fontId="1" fillId="0" borderId="0"/>
    <xf numFmtId="0" fontId="9" fillId="0" borderId="0" applyNumberFormat="0" applyFill="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3" applyNumberFormat="0" applyAlignment="0" applyProtection="0"/>
    <xf numFmtId="0" fontId="17" fillId="6" borderId="14" applyNumberFormat="0" applyAlignment="0" applyProtection="0"/>
    <xf numFmtId="0" fontId="18" fillId="6" borderId="13" applyNumberFormat="0" applyAlignment="0" applyProtection="0"/>
    <xf numFmtId="0" fontId="19" fillId="0" borderId="15" applyNumberFormat="0" applyFill="0" applyAlignment="0" applyProtection="0"/>
    <xf numFmtId="0" fontId="20" fillId="7" borderId="16" applyNumberFormat="0" applyAlignment="0" applyProtection="0"/>
    <xf numFmtId="0" fontId="21" fillId="0" borderId="0" applyNumberFormat="0" applyFill="0" applyBorder="0" applyAlignment="0" applyProtection="0"/>
    <xf numFmtId="0" fontId="1" fillId="8" borderId="17" applyNumberFormat="0" applyFont="0" applyAlignment="0" applyProtection="0"/>
    <xf numFmtId="0" fontId="22" fillId="0" borderId="0" applyNumberFormat="0" applyFill="0" applyBorder="0" applyAlignment="0" applyProtection="0"/>
    <xf numFmtId="0" fontId="8" fillId="0" borderId="18"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3" applyNumberFormat="0" applyAlignment="0" applyProtection="0"/>
    <xf numFmtId="0" fontId="36" fillId="6" borderId="14" applyNumberFormat="0" applyAlignment="0" applyProtection="0"/>
    <xf numFmtId="0" fontId="37" fillId="6" borderId="13" applyNumberFormat="0" applyAlignment="0" applyProtection="0"/>
    <xf numFmtId="0" fontId="38" fillId="0" borderId="15" applyNumberFormat="0" applyFill="0" applyAlignment="0" applyProtection="0"/>
    <xf numFmtId="0" fontId="39" fillId="7" borderId="16" applyNumberFormat="0" applyAlignment="0" applyProtection="0"/>
    <xf numFmtId="0" fontId="40" fillId="0" borderId="0" applyNumberFormat="0" applyFill="0" applyBorder="0" applyAlignment="0" applyProtection="0"/>
    <xf numFmtId="0" fontId="28" fillId="8" borderId="17" applyNumberFormat="0" applyFont="0" applyAlignment="0" applyProtection="0"/>
    <xf numFmtId="0" fontId="41" fillId="0" borderId="0" applyNumberFormat="0" applyFill="0" applyBorder="0" applyAlignment="0" applyProtection="0"/>
    <xf numFmtId="0" fontId="42" fillId="0" borderId="18"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165" fontId="26" fillId="0" borderId="0" applyFont="0" applyFill="0" applyBorder="0" applyAlignment="0" applyProtection="0"/>
    <xf numFmtId="0" fontId="26" fillId="0" borderId="0"/>
    <xf numFmtId="0" fontId="1" fillId="0" borderId="0"/>
    <xf numFmtId="0" fontId="1" fillId="8" borderId="17"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16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165"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5" fillId="0" borderId="0"/>
    <xf numFmtId="0" fontId="26" fillId="0" borderId="0"/>
    <xf numFmtId="0" fontId="25" fillId="0" borderId="0"/>
    <xf numFmtId="0" fontId="24" fillId="0" borderId="0"/>
    <xf numFmtId="164" fontId="24"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25" applyNumberFormat="0" applyFill="0" applyAlignment="0" applyProtection="0"/>
    <xf numFmtId="0" fontId="63" fillId="55" borderId="0" applyNumberFormat="0" applyBorder="0" applyAlignment="0" applyProtection="0"/>
    <xf numFmtId="0" fontId="47" fillId="56" borderId="19" applyNumberFormat="0" applyFont="0" applyAlignment="0" applyProtection="0"/>
    <xf numFmtId="0" fontId="64" fillId="53" borderId="26"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62" fillId="0" borderId="25" applyNumberFormat="0" applyFill="0" applyAlignment="0" applyProtection="0"/>
    <xf numFmtId="0" fontId="63" fillId="55" borderId="0" applyNumberFormat="0" applyBorder="0" applyAlignment="0" applyProtection="0"/>
    <xf numFmtId="0" fontId="47" fillId="56" borderId="19" applyNumberFormat="0" applyFont="0" applyAlignment="0" applyProtection="0"/>
    <xf numFmtId="0" fontId="64" fillId="53" borderId="26"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165" fontId="2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5" fillId="0" borderId="0" applyFont="0" applyFill="0" applyBorder="0" applyAlignment="0" applyProtection="0"/>
    <xf numFmtId="165" fontId="7" fillId="0" borderId="0" applyFont="0" applyFill="0" applyBorder="0" applyAlignment="0" applyProtection="0"/>
    <xf numFmtId="165" fontId="45"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5" fillId="0" borderId="0" applyFont="0" applyFill="0" applyBorder="0" applyAlignment="0" applyProtection="0"/>
    <xf numFmtId="164" fontId="7" fillId="0" borderId="0" applyFont="0" applyFill="0" applyBorder="0" applyAlignment="0" applyProtection="0"/>
    <xf numFmtId="164" fontId="45" fillId="0" borderId="0" applyFont="0" applyFill="0" applyBorder="0" applyAlignment="0" applyProtection="0"/>
    <xf numFmtId="16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62" fillId="0" borderId="25"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9" applyNumberFormat="0" applyFon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44" fontId="26" fillId="0" borderId="0" applyFont="0" applyFill="0" applyBorder="0" applyAlignment="0" applyProtection="0"/>
    <xf numFmtId="16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5" fillId="0" borderId="0"/>
    <xf numFmtId="0" fontId="26" fillId="0" borderId="0"/>
    <xf numFmtId="0" fontId="25" fillId="0" borderId="0"/>
    <xf numFmtId="165" fontId="27" fillId="0" borderId="0" applyFont="0" applyFill="0" applyBorder="0" applyAlignment="0" applyProtection="0"/>
    <xf numFmtId="0" fontId="1" fillId="8" borderId="17"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3" applyNumberFormat="0" applyAlignment="0" applyProtection="0"/>
    <xf numFmtId="0" fontId="17" fillId="6" borderId="14" applyNumberFormat="0" applyAlignment="0" applyProtection="0"/>
    <xf numFmtId="0" fontId="18" fillId="6" borderId="13" applyNumberFormat="0" applyAlignment="0" applyProtection="0"/>
    <xf numFmtId="0" fontId="19" fillId="0" borderId="15" applyNumberFormat="0" applyFill="0" applyAlignment="0" applyProtection="0"/>
    <xf numFmtId="0" fontId="20" fillId="7" borderId="16" applyNumberFormat="0" applyAlignment="0" applyProtection="0"/>
    <xf numFmtId="0" fontId="21" fillId="0" borderId="0" applyNumberFormat="0" applyFill="0" applyBorder="0" applyAlignment="0" applyProtection="0"/>
    <xf numFmtId="0" fontId="1" fillId="8" borderId="17" applyNumberFormat="0" applyFont="0" applyAlignment="0" applyProtection="0"/>
    <xf numFmtId="0" fontId="22" fillId="0" borderId="0" applyNumberFormat="0" applyFill="0" applyBorder="0" applyAlignment="0" applyProtection="0"/>
    <xf numFmtId="0" fontId="8" fillId="0" borderId="18"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12"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8"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43"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10"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13"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7"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16" applyNumberFormat="0" applyAlignment="0" applyProtection="0"/>
    <xf numFmtId="0" fontId="11" fillId="0" borderId="11"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164" fontId="45" fillId="0" borderId="0" applyFont="0" applyFill="0" applyBorder="0" applyAlignment="0" applyProtection="0"/>
    <xf numFmtId="0" fontId="17" fillId="6" borderId="14"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20" applyNumberFormat="0" applyAlignment="0" applyProtection="0"/>
    <xf numFmtId="165"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15" applyNumberFormat="0" applyFill="0" applyAlignment="0" applyProtection="0"/>
    <xf numFmtId="0" fontId="1" fillId="0" borderId="0"/>
    <xf numFmtId="0" fontId="1" fillId="8" borderId="17"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13"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7" fillId="0" borderId="0"/>
    <xf numFmtId="164" fontId="7" fillId="0" borderId="0" applyFont="0" applyFill="0" applyBorder="0" applyAlignment="0" applyProtection="0"/>
    <xf numFmtId="0" fontId="45" fillId="0" borderId="0"/>
    <xf numFmtId="165" fontId="7" fillId="0" borderId="0" applyFont="0" applyFill="0" applyBorder="0" applyAlignment="0" applyProtection="0"/>
    <xf numFmtId="16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56" fillId="54" borderId="21" applyNumberFormat="0" applyAlignment="0" applyProtection="0"/>
    <xf numFmtId="0" fontId="56" fillId="54" borderId="21"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2"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0" applyNumberFormat="0" applyAlignment="0" applyProtection="0"/>
    <xf numFmtId="0" fontId="49" fillId="34" borderId="20" applyNumberFormat="0" applyAlignment="0" applyProtection="0"/>
    <xf numFmtId="0" fontId="62" fillId="0" borderId="25" applyNumberFormat="0" applyFill="0" applyAlignment="0" applyProtection="0"/>
    <xf numFmtId="0" fontId="62" fillId="0" borderId="25"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48"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16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175" fontId="56" fillId="54" borderId="21" applyNumberFormat="0" applyAlignment="0" applyProtection="0"/>
    <xf numFmtId="175" fontId="56" fillId="54" borderId="21" applyNumberFormat="0" applyAlignment="0" applyProtection="0"/>
    <xf numFmtId="175" fontId="56" fillId="54" borderId="21" applyNumberFormat="0" applyAlignment="0" applyProtection="0"/>
    <xf numFmtId="0" fontId="56" fillId="54" borderId="21" applyNumberFormat="0" applyAlignment="0" applyProtection="0"/>
    <xf numFmtId="175" fontId="56" fillId="54" borderId="21" applyNumberFormat="0" applyAlignment="0" applyProtection="0"/>
    <xf numFmtId="175" fontId="56" fillId="54" borderId="21" applyNumberFormat="0" applyAlignment="0" applyProtection="0"/>
    <xf numFmtId="0" fontId="56" fillId="54" borderId="21" applyNumberFormat="0" applyAlignment="0" applyProtection="0"/>
    <xf numFmtId="0" fontId="56" fillId="54" borderId="21"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22" applyNumberFormat="0" applyFill="0" applyAlignment="0" applyProtection="0"/>
    <xf numFmtId="175" fontId="59" fillId="0" borderId="22"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175" fontId="59" fillId="0" borderId="22"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175" fontId="62" fillId="0" borderId="25" applyNumberFormat="0" applyFill="0" applyAlignment="0" applyProtection="0"/>
    <xf numFmtId="175" fontId="62" fillId="0" borderId="2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175" fontId="62" fillId="0" borderId="2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165"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20"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26" applyNumberFormat="0" applyAlignment="0" applyProtection="0"/>
    <xf numFmtId="0" fontId="47" fillId="56" borderId="19"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164" fontId="7" fillId="0" borderId="0" applyFont="0" applyFill="0" applyBorder="0" applyAlignment="0" applyProtection="0"/>
    <xf numFmtId="0" fontId="58" fillId="38" borderId="0" applyNumberFormat="0" applyBorder="0" applyAlignment="0" applyProtection="0"/>
    <xf numFmtId="0" fontId="60" fillId="0" borderId="23" applyNumberFormat="0" applyFill="0" applyAlignment="0" applyProtection="0"/>
    <xf numFmtId="0" fontId="61" fillId="0" borderId="24" applyNumberFormat="0" applyFill="0" applyAlignment="0" applyProtection="0"/>
    <xf numFmtId="165"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25" applyNumberFormat="0" applyFill="0" applyAlignment="0" applyProtection="0"/>
    <xf numFmtId="0" fontId="56" fillId="54" borderId="21"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22" applyNumberFormat="0" applyFill="0" applyAlignment="0" applyProtection="0"/>
    <xf numFmtId="0" fontId="48" fillId="0" borderId="27"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20"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175" fontId="55" fillId="53" borderId="20" applyNumberFormat="0" applyAlignment="0" applyProtection="0"/>
    <xf numFmtId="175" fontId="55" fillId="53" borderId="20" applyNumberFormat="0" applyAlignment="0" applyProtection="0"/>
    <xf numFmtId="175" fontId="49" fillId="34" borderId="20" applyNumberFormat="0" applyAlignment="0" applyProtection="0"/>
    <xf numFmtId="175"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175" fontId="48" fillId="0" borderId="27" applyNumberFormat="0" applyFill="0" applyAlignment="0" applyProtection="0"/>
    <xf numFmtId="175" fontId="48" fillId="0" borderId="2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20" applyNumberFormat="0" applyAlignment="0" applyProtection="0"/>
    <xf numFmtId="0" fontId="49" fillId="34" borderId="20" applyNumberFormat="0" applyAlignment="0" applyProtection="0"/>
    <xf numFmtId="0" fontId="47" fillId="56" borderId="19" applyNumberFormat="0" applyFont="0" applyAlignment="0" applyProtection="0"/>
    <xf numFmtId="0" fontId="64" fillId="53" borderId="26" applyNumberFormat="0" applyAlignment="0" applyProtection="0"/>
    <xf numFmtId="0" fontId="48" fillId="0" borderId="27"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7"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6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165"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71" fillId="59" borderId="20" applyNumberFormat="0" applyAlignment="0" applyProtection="0"/>
    <xf numFmtId="0" fontId="71" fillId="59" borderId="20" applyNumberFormat="0" applyAlignment="0" applyProtection="0"/>
    <xf numFmtId="0" fontId="72" fillId="0" borderId="0"/>
    <xf numFmtId="0" fontId="73" fillId="54" borderId="21" applyNumberFormat="0" applyAlignment="0" applyProtection="0"/>
    <xf numFmtId="0" fontId="73" fillId="54" borderId="21" applyNumberFormat="0" applyAlignment="0" applyProtection="0"/>
    <xf numFmtId="0" fontId="20" fillId="7" borderId="16" applyNumberFormat="0" applyAlignment="0" applyProtection="0"/>
    <xf numFmtId="165" fontId="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26" fillId="0" borderId="0" applyFont="0" applyFill="0" applyBorder="0" applyAlignment="0" applyProtection="0"/>
    <xf numFmtId="165" fontId="47" fillId="0" borderId="0" applyFont="0" applyFill="0" applyBorder="0" applyAlignment="0" applyProtection="0"/>
    <xf numFmtId="164" fontId="7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4" fillId="0" borderId="0" applyFont="0" applyFill="0" applyBorder="0" applyAlignment="0" applyProtection="0"/>
    <xf numFmtId="164" fontId="26" fillId="0" borderId="0" applyFont="0" applyFill="0" applyBorder="0" applyAlignment="0" applyProtection="0"/>
    <xf numFmtId="16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8" applyNumberFormat="0" applyFill="0" applyAlignment="0" applyProtection="0"/>
    <xf numFmtId="0" fontId="77" fillId="0" borderId="28" applyNumberFormat="0" applyFill="0" applyAlignment="0" applyProtection="0"/>
    <xf numFmtId="0" fontId="10" fillId="0" borderId="10" applyNumberFormat="0" applyFill="0" applyAlignment="0" applyProtection="0"/>
    <xf numFmtId="0" fontId="78" fillId="0" borderId="23" applyNumberFormat="0" applyFill="0" applyAlignment="0" applyProtection="0"/>
    <xf numFmtId="0" fontId="78" fillId="0" borderId="23" applyNumberFormat="0" applyFill="0" applyAlignment="0" applyProtection="0"/>
    <xf numFmtId="0" fontId="11" fillId="0" borderId="11"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12" fillId="0" borderId="12"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13" applyNumberFormat="0" applyAlignment="0" applyProtection="0"/>
    <xf numFmtId="0" fontId="16" fillId="5" borderId="13" applyNumberFormat="0" applyAlignment="0" applyProtection="0"/>
    <xf numFmtId="0" fontId="81" fillId="34" borderId="20" applyNumberFormat="0" applyAlignment="0" applyProtection="0"/>
    <xf numFmtId="0" fontId="81" fillId="34" borderId="20" applyNumberFormat="0" applyAlignment="0" applyProtection="0"/>
    <xf numFmtId="0" fontId="82" fillId="0" borderId="25" applyNumberFormat="0" applyFill="0" applyAlignment="0" applyProtection="0"/>
    <xf numFmtId="0" fontId="82" fillId="0" borderId="25" applyNumberFormat="0" applyFill="0" applyAlignment="0" applyProtection="0"/>
    <xf numFmtId="0" fontId="19" fillId="0" borderId="15"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0" borderId="0"/>
    <xf numFmtId="44" fontId="26"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44" fontId="26" fillId="0" borderId="0" applyFont="0" applyFill="0" applyBorder="0" applyAlignment="0" applyProtection="0"/>
    <xf numFmtId="43"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165" fontId="26" fillId="0" borderId="0" applyFont="0" applyFill="0" applyBorder="0" applyAlignment="0" applyProtection="0"/>
    <xf numFmtId="0" fontId="24" fillId="0" borderId="0"/>
    <xf numFmtId="165" fontId="24" fillId="0" borderId="0" applyFont="0" applyFill="0" applyBorder="0" applyAlignment="0" applyProtection="0"/>
    <xf numFmtId="0" fontId="26"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164" fontId="24" fillId="0" borderId="0" applyFont="0" applyFill="0" applyBorder="0" applyAlignment="0" applyProtection="0"/>
    <xf numFmtId="0" fontId="67" fillId="0" borderId="0" applyNumberFormat="0" applyFill="0" applyBorder="0" applyAlignment="0" applyProtection="0"/>
    <xf numFmtId="0" fontId="48" fillId="0" borderId="27"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26" applyNumberFormat="0" applyAlignment="0" applyProtection="0"/>
    <xf numFmtId="0" fontId="47" fillId="56" borderId="19"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25" applyNumberFormat="0" applyFill="0" applyAlignment="0" applyProtection="0"/>
    <xf numFmtId="0" fontId="49" fillId="34" borderId="20" applyNumberFormat="0" applyAlignment="0" applyProtection="0"/>
    <xf numFmtId="0" fontId="61" fillId="0" borderId="0" applyNumberFormat="0" applyFill="0" applyBorder="0" applyAlignment="0" applyProtection="0"/>
    <xf numFmtId="0" fontId="61" fillId="0" borderId="24" applyNumberFormat="0" applyFill="0" applyAlignment="0" applyProtection="0"/>
    <xf numFmtId="0" fontId="60" fillId="0" borderId="23" applyNumberFormat="0" applyFill="0" applyAlignment="0" applyProtection="0"/>
    <xf numFmtId="0" fontId="59" fillId="0" borderId="22"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164" fontId="45" fillId="0" borderId="0" applyFont="0" applyFill="0" applyBorder="0" applyAlignment="0" applyProtection="0"/>
    <xf numFmtId="165" fontId="7"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0" fontId="56" fillId="54" borderId="21" applyNumberFormat="0" applyAlignment="0" applyProtection="0"/>
    <xf numFmtId="0" fontId="55" fillId="53" borderId="20"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7" applyNumberFormat="0" applyFont="0" applyAlignment="0" applyProtection="0"/>
    <xf numFmtId="16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7"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26" fillId="0" borderId="0">
      <alignment wrapText="1"/>
    </xf>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165"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7" applyNumberFormat="0" applyFont="0" applyAlignment="0" applyProtection="0"/>
    <xf numFmtId="0" fontId="26" fillId="56" borderId="30"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30"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14" applyNumberFormat="0" applyAlignment="0" applyProtection="0"/>
    <xf numFmtId="44" fontId="26" fillId="0" borderId="0" applyFont="0" applyFill="0" applyBorder="0" applyAlignment="0" applyProtection="0"/>
    <xf numFmtId="164" fontId="24" fillId="0" borderId="0" applyFont="0" applyFill="0" applyBorder="0" applyAlignment="0" applyProtection="0"/>
    <xf numFmtId="0" fontId="1" fillId="0" borderId="0"/>
    <xf numFmtId="0" fontId="85" fillId="59" borderId="26" applyNumberFormat="0" applyAlignment="0" applyProtection="0"/>
    <xf numFmtId="0" fontId="85" fillId="59" borderId="26"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8" applyNumberFormat="0" applyFill="0" applyAlignment="0" applyProtection="0"/>
    <xf numFmtId="9" fontId="26" fillId="0" borderId="0" applyFont="0" applyFill="0" applyBorder="0" applyAlignment="0" applyProtection="0"/>
    <xf numFmtId="43" fontId="26" fillId="0" borderId="0" applyFont="0" applyFill="0" applyBorder="0" applyAlignment="0" applyProtection="0"/>
    <xf numFmtId="0" fontId="87" fillId="0" borderId="31" applyNumberFormat="0" applyFill="0" applyAlignment="0" applyProtection="0"/>
    <xf numFmtId="44" fontId="26" fillId="0" borderId="0" applyFont="0" applyFill="0" applyBorder="0" applyAlignment="0" applyProtection="0"/>
    <xf numFmtId="0" fontId="87" fillId="0" borderId="31"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7"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4"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7"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4" fillId="0" borderId="0"/>
    <xf numFmtId="0" fontId="24" fillId="0" borderId="0"/>
    <xf numFmtId="16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24" fillId="0" borderId="0"/>
    <xf numFmtId="165" fontId="24"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4" fontId="24" fillId="0" borderId="0" applyFont="0" applyFill="0" applyBorder="0" applyAlignment="0" applyProtection="0"/>
    <xf numFmtId="0" fontId="1" fillId="0" borderId="0"/>
    <xf numFmtId="0" fontId="26" fillId="0" borderId="0"/>
    <xf numFmtId="0" fontId="26" fillId="0" borderId="0"/>
    <xf numFmtId="0" fontId="24" fillId="0" borderId="0"/>
    <xf numFmtId="165" fontId="7" fillId="0" borderId="0" applyFont="0" applyFill="0" applyBorder="0" applyAlignment="0" applyProtection="0"/>
    <xf numFmtId="165" fontId="27" fillId="0" borderId="0" applyFont="0" applyFill="0" applyBorder="0" applyAlignment="0" applyProtection="0"/>
    <xf numFmtId="164" fontId="7" fillId="0" borderId="0" applyFont="0" applyFill="0" applyBorder="0" applyAlignment="0" applyProtection="0"/>
    <xf numFmtId="164" fontId="45" fillId="0" borderId="0" applyFont="0" applyFill="0" applyBorder="0" applyAlignment="0" applyProtection="0"/>
    <xf numFmtId="16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20" fillId="7" borderId="16"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6" fillId="5" borderId="13" applyNumberFormat="0" applyAlignment="0" applyProtection="0"/>
    <xf numFmtId="0" fontId="19" fillId="0" borderId="15" applyNumberFormat="0" applyFill="0" applyAlignment="0" applyProtection="0"/>
    <xf numFmtId="0" fontId="15" fillId="4" borderId="0" applyNumberFormat="0" applyBorder="0" applyAlignment="0" applyProtection="0"/>
    <xf numFmtId="0" fontId="17" fillId="6" borderId="14" applyNumberFormat="0" applyAlignment="0" applyProtection="0"/>
    <xf numFmtId="0" fontId="9" fillId="0" borderId="0" applyNumberFormat="0" applyFill="0" applyBorder="0" applyAlignment="0" applyProtection="0"/>
    <xf numFmtId="0" fontId="8" fillId="0" borderId="18"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7"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20" fillId="7" borderId="16"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6" fillId="5" borderId="13" applyNumberFormat="0" applyAlignment="0" applyProtection="0"/>
    <xf numFmtId="0" fontId="19" fillId="0" borderId="15"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7" fillId="6" borderId="14" applyNumberFormat="0" applyAlignment="0" applyProtection="0"/>
    <xf numFmtId="0" fontId="8" fillId="0" borderId="18"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56" fillId="54" borderId="21" applyNumberFormat="0" applyAlignment="0" applyProtection="0"/>
    <xf numFmtId="0" fontId="56" fillId="54" borderId="21"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2"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0" applyNumberFormat="0" applyAlignment="0" applyProtection="0"/>
    <xf numFmtId="0" fontId="49" fillId="34" borderId="20" applyNumberFormat="0" applyAlignment="0" applyProtection="0"/>
    <xf numFmtId="0" fontId="62" fillId="0" borderId="25" applyNumberFormat="0" applyFill="0" applyAlignment="0" applyProtection="0"/>
    <xf numFmtId="0" fontId="62" fillId="0" borderId="25"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65" fillId="0" borderId="0" applyNumberFormat="0" applyFill="0" applyBorder="0" applyAlignment="0" applyProtection="0"/>
    <xf numFmtId="0" fontId="48" fillId="0" borderId="27" applyNumberFormat="0" applyFill="0" applyAlignment="0" applyProtection="0"/>
    <xf numFmtId="0" fontId="48"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43" fontId="47" fillId="0" borderId="0" applyFont="0" applyFill="0" applyBorder="0" applyAlignment="0" applyProtection="0"/>
    <xf numFmtId="165" fontId="26" fillId="0" borderId="0" applyFont="0" applyFill="0" applyBorder="0" applyAlignment="0" applyProtection="0"/>
    <xf numFmtId="43" fontId="47" fillId="0" borderId="0" applyFont="0" applyFill="0" applyBorder="0" applyAlignment="0" applyProtection="0"/>
    <xf numFmtId="165" fontId="26" fillId="0" borderId="0" applyFont="0" applyFill="0" applyBorder="0" applyAlignment="0" applyProtection="0"/>
    <xf numFmtId="16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20" applyNumberFormat="0" applyAlignment="0" applyProtection="0"/>
    <xf numFmtId="0" fontId="18" fillId="6" borderId="13" applyNumberFormat="0" applyAlignment="0" applyProtection="0"/>
    <xf numFmtId="175" fontId="55" fillId="53" borderId="20" applyNumberFormat="0" applyAlignment="0" applyProtection="0"/>
    <xf numFmtId="0" fontId="55" fillId="53" borderId="20" applyNumberFormat="0" applyAlignment="0" applyProtection="0"/>
    <xf numFmtId="175" fontId="56" fillId="54" borderId="21" applyNumberFormat="0" applyAlignment="0" applyProtection="0"/>
    <xf numFmtId="0" fontId="20" fillId="7" borderId="16" applyNumberFormat="0" applyAlignment="0" applyProtection="0"/>
    <xf numFmtId="175" fontId="56" fillId="54" borderId="21" applyNumberFormat="0" applyAlignment="0" applyProtection="0"/>
    <xf numFmtId="0" fontId="56" fillId="54" borderId="21"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22" applyNumberFormat="0" applyFill="0" applyAlignment="0" applyProtection="0"/>
    <xf numFmtId="0" fontId="10" fillId="0" borderId="10"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175" fontId="60" fillId="0" borderId="23" applyNumberFormat="0" applyFill="0" applyAlignment="0" applyProtection="0"/>
    <xf numFmtId="0" fontId="11" fillId="0" borderId="11"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175" fontId="61" fillId="0" borderId="24" applyNumberFormat="0" applyFill="0" applyAlignment="0" applyProtection="0"/>
    <xf numFmtId="0" fontId="12" fillId="0" borderId="12"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20" applyNumberFormat="0" applyAlignment="0" applyProtection="0"/>
    <xf numFmtId="0" fontId="16" fillId="5" borderId="13" applyNumberFormat="0" applyAlignment="0" applyProtection="0"/>
    <xf numFmtId="175" fontId="49" fillId="34" borderId="20" applyNumberFormat="0" applyAlignment="0" applyProtection="0"/>
    <xf numFmtId="0" fontId="49" fillId="34" borderId="20" applyNumberFormat="0" applyAlignment="0" applyProtection="0"/>
    <xf numFmtId="175" fontId="62" fillId="0" borderId="25" applyNumberFormat="0" applyFill="0" applyAlignment="0" applyProtection="0"/>
    <xf numFmtId="0" fontId="19" fillId="0" borderId="1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0" fontId="17" fillId="6" borderId="14" applyNumberFormat="0" applyAlignment="0" applyProtection="0"/>
    <xf numFmtId="175" fontId="64" fillId="53" borderId="26" applyNumberFormat="0" applyAlignment="0" applyProtection="0"/>
    <xf numFmtId="0" fontId="64" fillId="53" borderId="26"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7" applyNumberFormat="0" applyFill="0" applyAlignment="0" applyProtection="0"/>
    <xf numFmtId="0" fontId="8" fillId="0" borderId="18"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7" applyNumberFormat="0" applyFont="0" applyAlignment="0" applyProtection="0"/>
    <xf numFmtId="0" fontId="1" fillId="8" borderId="17"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165" fontId="90" fillId="0" borderId="0" applyFont="0" applyFill="0" applyBorder="0" applyAlignment="0" applyProtection="0"/>
    <xf numFmtId="0" fontId="24" fillId="0" borderId="0"/>
    <xf numFmtId="0" fontId="24" fillId="0" borderId="0"/>
    <xf numFmtId="0" fontId="26" fillId="0" borderId="0"/>
    <xf numFmtId="0" fontId="91" fillId="0" borderId="0"/>
    <xf numFmtId="165" fontId="96" fillId="0" borderId="0" applyFont="0" applyFill="0" applyBorder="0" applyAlignment="0" applyProtection="0"/>
    <xf numFmtId="165" fontId="96" fillId="0" borderId="0" applyFont="0" applyFill="0" applyBorder="0" applyAlignment="0" applyProtection="0"/>
    <xf numFmtId="165" fontId="92" fillId="0" borderId="0" applyFont="0" applyFill="0" applyBorder="0" applyAlignment="0" applyProtection="0"/>
    <xf numFmtId="164" fontId="26" fillId="0" borderId="0" applyFont="0" applyFill="0" applyBorder="0" applyAlignment="0" applyProtection="0"/>
    <xf numFmtId="164" fontId="1" fillId="0" borderId="0" applyFont="0" applyFill="0" applyBorder="0" applyAlignment="0" applyProtection="0"/>
    <xf numFmtId="16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164" fontId="44" fillId="0" borderId="0" applyFont="0" applyFill="0" applyBorder="0" applyAlignment="0" applyProtection="0"/>
    <xf numFmtId="9" fontId="44" fillId="0" borderId="0" applyFont="0" applyFill="0" applyBorder="0" applyAlignment="0" applyProtection="0"/>
    <xf numFmtId="165"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70">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6" xfId="0" applyFont="1" applyBorder="1" applyAlignment="1">
      <alignment horizontal="center"/>
    </xf>
    <xf numFmtId="0" fontId="6" fillId="0" borderId="8"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xf>
    <xf numFmtId="2" fontId="5" fillId="0" borderId="4" xfId="0" applyNumberFormat="1" applyFont="1" applyBorder="1" applyAlignment="1">
      <alignment horizontal="center"/>
    </xf>
    <xf numFmtId="0" fontId="98" fillId="0" borderId="0" xfId="0" applyFont="1"/>
    <xf numFmtId="0" fontId="99" fillId="0" borderId="0" xfId="0" applyFont="1"/>
    <xf numFmtId="2" fontId="6" fillId="61" borderId="1" xfId="0" applyNumberFormat="1" applyFont="1" applyFill="1" applyBorder="1" applyAlignment="1">
      <alignment horizontal="center"/>
    </xf>
    <xf numFmtId="0" fontId="5" fillId="0" borderId="0" xfId="0" applyFont="1" applyAlignment="1">
      <alignment horizontal="center"/>
    </xf>
    <xf numFmtId="2" fontId="6" fillId="61" borderId="3" xfId="0" applyNumberFormat="1" applyFont="1" applyFill="1" applyBorder="1" applyAlignment="1">
      <alignment horizontal="center"/>
    </xf>
    <xf numFmtId="2" fontId="5" fillId="0" borderId="0" xfId="0" applyNumberFormat="1" applyFont="1"/>
    <xf numFmtId="2" fontId="4" fillId="0" borderId="0" xfId="1" applyNumberFormat="1" applyFont="1" applyAlignment="1">
      <alignment horizontal="center"/>
    </xf>
    <xf numFmtId="0" fontId="4" fillId="0" borderId="32" xfId="0" applyFont="1" applyBorder="1" applyAlignment="1">
      <alignment horizontal="center" vertical="center" wrapText="1"/>
    </xf>
    <xf numFmtId="2" fontId="0" fillId="0" borderId="0" xfId="0" applyNumberFormat="1" applyAlignment="1">
      <alignment horizontal="center"/>
    </xf>
    <xf numFmtId="2" fontId="0" fillId="0" borderId="0" xfId="0" applyNumberFormat="1" applyAlignment="1">
      <alignment horizontal="center" vertical="center"/>
    </xf>
    <xf numFmtId="0" fontId="6" fillId="0" borderId="41"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xf>
    <xf numFmtId="0" fontId="6" fillId="0" borderId="1" xfId="0" applyFont="1" applyBorder="1"/>
    <xf numFmtId="0" fontId="5" fillId="0" borderId="1" xfId="0" applyFont="1" applyBorder="1"/>
    <xf numFmtId="180" fontId="0" fillId="0" borderId="0" xfId="33004" applyNumberFormat="1" applyFont="1" applyAlignment="1">
      <alignment horizontal="center" vertical="center"/>
    </xf>
    <xf numFmtId="4" fontId="6" fillId="60" borderId="0" xfId="0" applyNumberFormat="1" applyFont="1" applyFill="1" applyAlignment="1">
      <alignment horizontal="center" wrapText="1"/>
    </xf>
    <xf numFmtId="2" fontId="6" fillId="61" borderId="0" xfId="0" applyNumberFormat="1" applyFont="1" applyFill="1" applyAlignment="1">
      <alignment horizontal="center"/>
    </xf>
    <xf numFmtId="181" fontId="5" fillId="0" borderId="1" xfId="0" applyNumberFormat="1" applyFont="1" applyBorder="1"/>
    <xf numFmtId="9" fontId="121" fillId="65" borderId="37" xfId="33003" applyFont="1" applyFill="1" applyBorder="1" applyProtection="1"/>
    <xf numFmtId="14" fontId="120" fillId="64" borderId="44" xfId="32987" applyNumberFormat="1" applyFont="1" applyFill="1" applyBorder="1" applyAlignment="1" applyProtection="1">
      <alignment vertical="center"/>
      <protection locked="0"/>
    </xf>
    <xf numFmtId="0" fontId="120" fillId="64" borderId="44" xfId="32987" applyFont="1" applyFill="1" applyBorder="1" applyAlignment="1" applyProtection="1">
      <alignment horizontal="right" vertical="center"/>
      <protection locked="0"/>
    </xf>
    <xf numFmtId="179" fontId="120" fillId="64" borderId="44" xfId="32987" applyNumberFormat="1" applyFont="1" applyFill="1" applyBorder="1" applyAlignment="1" applyProtection="1">
      <alignment vertical="center"/>
      <protection locked="0"/>
    </xf>
    <xf numFmtId="9" fontId="120" fillId="64" borderId="44" xfId="33003" applyFont="1" applyFill="1" applyBorder="1" applyAlignment="1" applyProtection="1">
      <alignment horizontal="right" vertical="center"/>
      <protection locked="0"/>
    </xf>
    <xf numFmtId="3" fontId="124" fillId="66" borderId="44" xfId="33003" applyNumberFormat="1" applyFont="1" applyFill="1" applyBorder="1" applyAlignment="1" applyProtection="1">
      <alignment horizontal="right" vertical="center"/>
    </xf>
    <xf numFmtId="165" fontId="21" fillId="0" borderId="0" xfId="33004" applyFont="1" applyAlignment="1">
      <alignment horizontal="center" vertical="center"/>
    </xf>
    <xf numFmtId="0" fontId="108" fillId="63" borderId="0" xfId="0" applyFont="1" applyFill="1"/>
    <xf numFmtId="0" fontId="114" fillId="63" borderId="0" xfId="0" applyFont="1" applyFill="1"/>
    <xf numFmtId="0" fontId="100" fillId="63" borderId="0" xfId="0" applyFont="1" applyFill="1"/>
    <xf numFmtId="0" fontId="139" fillId="0" borderId="0" xfId="0" applyFont="1" applyAlignment="1">
      <alignment vertical="top"/>
    </xf>
    <xf numFmtId="0" fontId="116" fillId="63" borderId="0" xfId="0" applyFont="1" applyFill="1"/>
    <xf numFmtId="0" fontId="109" fillId="0" borderId="0" xfId="0" applyFont="1" applyAlignment="1">
      <alignment vertical="center"/>
    </xf>
    <xf numFmtId="0" fontId="110" fillId="63" borderId="0" xfId="0" applyFont="1" applyFill="1" applyAlignment="1">
      <alignment vertical="top"/>
    </xf>
    <xf numFmtId="0" fontId="117" fillId="65" borderId="33" xfId="0" applyFont="1" applyFill="1" applyBorder="1"/>
    <xf numFmtId="0" fontId="118" fillId="65" borderId="34" xfId="0" applyFont="1" applyFill="1" applyBorder="1"/>
    <xf numFmtId="0" fontId="115" fillId="65" borderId="34" xfId="0" applyFont="1" applyFill="1" applyBorder="1"/>
    <xf numFmtId="0" fontId="115" fillId="65" borderId="35" xfId="0" applyFont="1" applyFill="1" applyBorder="1"/>
    <xf numFmtId="0" fontId="112" fillId="63" borderId="0" xfId="0" applyFont="1" applyFill="1"/>
    <xf numFmtId="0" fontId="100" fillId="62" borderId="0" xfId="0" applyFont="1" applyFill="1"/>
    <xf numFmtId="0" fontId="101" fillId="62" borderId="1" xfId="32987" applyFont="1" applyFill="1" applyBorder="1"/>
    <xf numFmtId="14" fontId="102" fillId="62" borderId="1" xfId="32987" applyNumberFormat="1" applyFont="1" applyFill="1" applyBorder="1"/>
    <xf numFmtId="0" fontId="117" fillId="65" borderId="36" xfId="0" applyFont="1" applyFill="1" applyBorder="1"/>
    <xf numFmtId="0" fontId="125" fillId="65" borderId="0" xfId="0" applyFont="1" applyFill="1" applyAlignment="1">
      <alignment vertical="center"/>
    </xf>
    <xf numFmtId="0" fontId="115" fillId="65" borderId="0" xfId="0" applyFont="1" applyFill="1" applyAlignment="1">
      <alignment vertical="center"/>
    </xf>
    <xf numFmtId="0" fontId="115" fillId="65" borderId="0" xfId="0" applyFont="1" applyFill="1"/>
    <xf numFmtId="0" fontId="115" fillId="65" borderId="37" xfId="0" applyFont="1" applyFill="1" applyBorder="1"/>
    <xf numFmtId="0" fontId="125" fillId="63" borderId="0" xfId="0" applyFont="1" applyFill="1" applyAlignment="1">
      <alignment vertical="center"/>
    </xf>
    <xf numFmtId="4" fontId="102" fillId="62" borderId="1" xfId="32987" applyNumberFormat="1" applyFont="1" applyFill="1" applyBorder="1"/>
    <xf numFmtId="0" fontId="119" fillId="65" borderId="0" xfId="0" applyFont="1" applyFill="1" applyAlignment="1">
      <alignment horizontal="center"/>
    </xf>
    <xf numFmtId="0" fontId="119" fillId="65" borderId="37" xfId="0" applyFont="1" applyFill="1" applyBorder="1" applyAlignment="1">
      <alignment horizontal="center"/>
    </xf>
    <xf numFmtId="0" fontId="115" fillId="63" borderId="0" xfId="0" applyFont="1" applyFill="1"/>
    <xf numFmtId="0" fontId="120" fillId="63" borderId="0" xfId="0" applyFont="1" applyFill="1" applyAlignment="1">
      <alignment horizontal="center" vertical="center"/>
    </xf>
    <xf numFmtId="0" fontId="131" fillId="63" borderId="0" xfId="0" applyFont="1" applyFill="1" applyAlignment="1">
      <alignment horizontal="center" vertical="center"/>
    </xf>
    <xf numFmtId="9" fontId="100" fillId="62" borderId="0" xfId="0" applyNumberFormat="1" applyFont="1" applyFill="1"/>
    <xf numFmtId="0" fontId="120" fillId="65" borderId="0" xfId="32987" applyFont="1" applyFill="1" applyAlignment="1">
      <alignment vertical="center"/>
    </xf>
    <xf numFmtId="14" fontId="120" fillId="66" borderId="44" xfId="32987" applyNumberFormat="1" applyFont="1" applyFill="1" applyBorder="1"/>
    <xf numFmtId="14" fontId="120" fillId="65" borderId="37" xfId="32987" applyNumberFormat="1" applyFont="1" applyFill="1" applyBorder="1"/>
    <xf numFmtId="0" fontId="120" fillId="64" borderId="0" xfId="32987" applyFont="1" applyFill="1" applyAlignment="1">
      <alignment vertical="center"/>
    </xf>
    <xf numFmtId="179" fontId="120" fillId="64" borderId="0" xfId="32987" applyNumberFormat="1" applyFont="1" applyFill="1" applyAlignment="1">
      <alignment horizontal="center" vertical="center"/>
    </xf>
    <xf numFmtId="0" fontId="132" fillId="63" borderId="0" xfId="0" applyFont="1" applyFill="1" applyAlignment="1">
      <alignment vertical="center"/>
    </xf>
    <xf numFmtId="178" fontId="120" fillId="63" borderId="0" xfId="0" applyNumberFormat="1" applyFont="1" applyFill="1" applyAlignment="1">
      <alignment horizontal="center" vertical="center"/>
    </xf>
    <xf numFmtId="179" fontId="131" fillId="64" borderId="0" xfId="32987" applyNumberFormat="1" applyFont="1" applyFill="1" applyAlignment="1">
      <alignment horizontal="center" vertical="center"/>
    </xf>
    <xf numFmtId="178" fontId="100" fillId="63" borderId="0" xfId="32987" quotePrefix="1" applyNumberFormat="1" applyFont="1" applyFill="1" applyAlignment="1">
      <alignment horizontal="right"/>
    </xf>
    <xf numFmtId="0" fontId="120" fillId="64" borderId="46" xfId="32987" applyFont="1" applyFill="1" applyBorder="1" applyAlignment="1">
      <alignment vertical="center"/>
    </xf>
    <xf numFmtId="179" fontId="120" fillId="64" borderId="46" xfId="32987" applyNumberFormat="1" applyFont="1" applyFill="1" applyBorder="1" applyAlignment="1">
      <alignment horizontal="center" vertical="center"/>
    </xf>
    <xf numFmtId="178" fontId="120" fillId="63" borderId="46" xfId="0" applyNumberFormat="1" applyFont="1" applyFill="1" applyBorder="1" applyAlignment="1">
      <alignment horizontal="center" vertical="center"/>
    </xf>
    <xf numFmtId="179" fontId="131" fillId="64" borderId="46" xfId="32987" quotePrefix="1" applyNumberFormat="1" applyFont="1" applyFill="1" applyBorder="1" applyAlignment="1">
      <alignment horizontal="center" vertical="center"/>
    </xf>
    <xf numFmtId="3" fontId="120" fillId="64" borderId="44" xfId="32987" applyNumberFormat="1" applyFont="1" applyFill="1" applyBorder="1" applyAlignment="1">
      <alignment vertical="center"/>
    </xf>
    <xf numFmtId="3" fontId="121" fillId="65" borderId="44" xfId="32987" applyNumberFormat="1" applyFont="1" applyFill="1" applyBorder="1"/>
    <xf numFmtId="3" fontId="121" fillId="65" borderId="37" xfId="32987" applyNumberFormat="1" applyFont="1" applyFill="1" applyBorder="1"/>
    <xf numFmtId="0" fontId="120" fillId="64" borderId="47" xfId="32987" applyFont="1" applyFill="1" applyBorder="1" applyAlignment="1">
      <alignment vertical="center"/>
    </xf>
    <xf numFmtId="179" fontId="120" fillId="64" borderId="47" xfId="32987" applyNumberFormat="1" applyFont="1" applyFill="1" applyBorder="1" applyAlignment="1">
      <alignment horizontal="center" vertical="center"/>
    </xf>
    <xf numFmtId="0" fontId="120" fillId="64" borderId="48" xfId="32987" applyFont="1" applyFill="1" applyBorder="1" applyAlignment="1">
      <alignment vertical="center"/>
    </xf>
    <xf numFmtId="178" fontId="120" fillId="63" borderId="48" xfId="0" applyNumberFormat="1" applyFont="1" applyFill="1" applyBorder="1" applyAlignment="1">
      <alignment horizontal="center" vertical="center"/>
    </xf>
    <xf numFmtId="179" fontId="131" fillId="64" borderId="48" xfId="32987" applyNumberFormat="1" applyFont="1" applyFill="1" applyBorder="1" applyAlignment="1">
      <alignment horizontal="center" vertical="center"/>
    </xf>
    <xf numFmtId="9" fontId="104" fillId="63" borderId="0" xfId="0" quotePrefix="1" applyNumberFormat="1" applyFont="1" applyFill="1"/>
    <xf numFmtId="0" fontId="121" fillId="65" borderId="37" xfId="32987" applyFont="1" applyFill="1" applyBorder="1" applyAlignment="1">
      <alignment horizontal="right"/>
    </xf>
    <xf numFmtId="0" fontId="120" fillId="64" borderId="0" xfId="0" applyFont="1" applyFill="1" applyAlignment="1">
      <alignment vertical="center"/>
    </xf>
    <xf numFmtId="179" fontId="120" fillId="64" borderId="0" xfId="32987" quotePrefix="1" applyNumberFormat="1" applyFont="1" applyFill="1" applyAlignment="1">
      <alignment horizontal="center" vertical="center"/>
    </xf>
    <xf numFmtId="0" fontId="115" fillId="64" borderId="0" xfId="0" applyFont="1" applyFill="1"/>
    <xf numFmtId="0" fontId="117" fillId="63" borderId="0" xfId="0" applyFont="1" applyFill="1"/>
    <xf numFmtId="0" fontId="133" fillId="64" borderId="0" xfId="0" applyFont="1" applyFill="1"/>
    <xf numFmtId="179" fontId="121" fillId="65" borderId="37" xfId="32987" applyNumberFormat="1" applyFont="1" applyFill="1" applyBorder="1"/>
    <xf numFmtId="0" fontId="120" fillId="64" borderId="45" xfId="0" applyFont="1" applyFill="1" applyBorder="1" applyAlignment="1">
      <alignment vertical="center"/>
    </xf>
    <xf numFmtId="179" fontId="120" fillId="64" borderId="45" xfId="32987" quotePrefix="1" applyNumberFormat="1" applyFont="1" applyFill="1" applyBorder="1" applyAlignment="1">
      <alignment horizontal="center" vertical="center"/>
    </xf>
    <xf numFmtId="0" fontId="106" fillId="62" borderId="0" xfId="0" applyFont="1" applyFill="1"/>
    <xf numFmtId="0" fontId="120" fillId="65" borderId="0" xfId="0" applyFont="1" applyFill="1" applyAlignment="1">
      <alignment vertical="top"/>
    </xf>
    <xf numFmtId="0" fontId="120" fillId="64" borderId="46" xfId="0" applyFont="1" applyFill="1" applyBorder="1" applyAlignment="1">
      <alignment vertical="center"/>
    </xf>
    <xf numFmtId="179" fontId="131" fillId="64" borderId="46" xfId="32987" applyNumberFormat="1" applyFont="1" applyFill="1" applyBorder="1" applyAlignment="1">
      <alignment horizontal="center" vertical="center"/>
    </xf>
    <xf numFmtId="9" fontId="104" fillId="63" borderId="0" xfId="0" quotePrefix="1" applyNumberFormat="1" applyFont="1" applyFill="1" applyAlignment="1">
      <alignment vertical="top"/>
    </xf>
    <xf numFmtId="0" fontId="120" fillId="65" borderId="37" xfId="0" applyFont="1" applyFill="1" applyBorder="1" applyAlignment="1">
      <alignment vertical="top"/>
    </xf>
    <xf numFmtId="179" fontId="120" fillId="67" borderId="0" xfId="32987" applyNumberFormat="1" applyFont="1" applyFill="1" applyAlignment="1">
      <alignment horizontal="center" vertical="center"/>
    </xf>
    <xf numFmtId="0" fontId="120" fillId="64" borderId="48" xfId="0" applyFont="1" applyFill="1" applyBorder="1" applyAlignment="1">
      <alignment vertical="center"/>
    </xf>
    <xf numFmtId="0" fontId="120" fillId="64" borderId="45" xfId="32987" applyFont="1" applyFill="1" applyBorder="1" applyAlignment="1">
      <alignment vertical="center"/>
    </xf>
    <xf numFmtId="179" fontId="120" fillId="67" borderId="45" xfId="32987" applyNumberFormat="1" applyFont="1" applyFill="1" applyBorder="1" applyAlignment="1">
      <alignment horizontal="center" vertical="center"/>
    </xf>
    <xf numFmtId="0" fontId="133" fillId="63" borderId="0" xfId="0" applyFont="1" applyFill="1"/>
    <xf numFmtId="0" fontId="101" fillId="63" borderId="0" xfId="0" applyFont="1" applyFill="1"/>
    <xf numFmtId="0" fontId="120" fillId="65" borderId="36" xfId="0" applyFont="1" applyFill="1" applyBorder="1" applyAlignment="1">
      <alignment vertical="top"/>
    </xf>
    <xf numFmtId="179" fontId="131" fillId="67" borderId="0" xfId="32987" applyNumberFormat="1" applyFont="1" applyFill="1" applyAlignment="1">
      <alignment horizontal="center" vertical="center"/>
    </xf>
    <xf numFmtId="0" fontId="120" fillId="65" borderId="0" xfId="0" applyFont="1" applyFill="1" applyAlignment="1">
      <alignment vertical="center"/>
    </xf>
    <xf numFmtId="179" fontId="124" fillId="66" borderId="44" xfId="32987" applyNumberFormat="1" applyFont="1" applyFill="1" applyBorder="1" applyAlignment="1">
      <alignment vertical="center"/>
    </xf>
    <xf numFmtId="178" fontId="120" fillId="67" borderId="0" xfId="32987" applyNumberFormat="1" applyFont="1" applyFill="1" applyAlignment="1">
      <alignment horizontal="center" vertical="center"/>
    </xf>
    <xf numFmtId="0" fontId="115" fillId="63" borderId="0" xfId="32987" applyFont="1" applyFill="1"/>
    <xf numFmtId="179" fontId="131" fillId="67" borderId="46" xfId="32987" applyNumberFormat="1" applyFont="1" applyFill="1" applyBorder="1" applyAlignment="1">
      <alignment horizontal="center" vertical="center"/>
    </xf>
    <xf numFmtId="178" fontId="100" fillId="62" borderId="0" xfId="0" applyNumberFormat="1" applyFont="1" applyFill="1"/>
    <xf numFmtId="179" fontId="131" fillId="67" borderId="48" xfId="32987" applyNumberFormat="1" applyFont="1" applyFill="1" applyBorder="1" applyAlignment="1">
      <alignment horizontal="center" vertical="center"/>
    </xf>
    <xf numFmtId="0" fontId="117" fillId="65" borderId="0" xfId="0" applyFont="1" applyFill="1"/>
    <xf numFmtId="179" fontId="120" fillId="65" borderId="37" xfId="32987" applyNumberFormat="1" applyFont="1" applyFill="1" applyBorder="1"/>
    <xf numFmtId="0" fontId="113" fillId="63" borderId="0" xfId="0" applyFont="1" applyFill="1" applyAlignment="1">
      <alignment vertical="center"/>
    </xf>
    <xf numFmtId="178" fontId="100" fillId="63" borderId="0" xfId="0" applyNumberFormat="1" applyFont="1" applyFill="1"/>
    <xf numFmtId="0" fontId="103" fillId="63" borderId="0" xfId="0" applyFont="1" applyFill="1" applyAlignment="1">
      <alignment vertical="center"/>
    </xf>
    <xf numFmtId="0" fontId="117" fillId="65" borderId="38" xfId="0" applyFont="1" applyFill="1" applyBorder="1"/>
    <xf numFmtId="0" fontId="117" fillId="65" borderId="39" xfId="0" applyFont="1" applyFill="1" applyBorder="1"/>
    <xf numFmtId="0" fontId="117" fillId="65" borderId="40" xfId="0" applyFont="1" applyFill="1" applyBorder="1"/>
    <xf numFmtId="0" fontId="111" fillId="63" borderId="0" xfId="0" applyFont="1" applyFill="1"/>
    <xf numFmtId="178" fontId="101" fillId="63" borderId="0" xfId="0" applyNumberFormat="1" applyFont="1" applyFill="1"/>
    <xf numFmtId="0" fontId="130" fillId="63" borderId="0" xfId="0" applyFont="1" applyFill="1"/>
    <xf numFmtId="0" fontId="130" fillId="63" borderId="0" xfId="0" applyFont="1" applyFill="1" applyAlignment="1">
      <alignment vertical="center"/>
    </xf>
    <xf numFmtId="0" fontId="111" fillId="63" borderId="0" xfId="0" applyFont="1" applyFill="1" applyAlignment="1">
      <alignment vertical="center"/>
    </xf>
    <xf numFmtId="0" fontId="107" fillId="63" borderId="0" xfId="0" applyFont="1" applyFill="1" applyAlignment="1">
      <alignment vertical="center" wrapText="1"/>
    </xf>
    <xf numFmtId="0" fontId="100" fillId="63" borderId="0" xfId="0" applyFont="1" applyFill="1" applyAlignment="1">
      <alignment vertical="center"/>
    </xf>
    <xf numFmtId="0" fontId="100" fillId="62" borderId="0" xfId="0" applyFont="1" applyFill="1" applyAlignment="1">
      <alignment vertical="center"/>
    </xf>
    <xf numFmtId="0" fontId="136" fillId="63" borderId="0" xfId="13043" applyFont="1" applyFill="1" applyAlignment="1">
      <alignment vertical="center" wrapText="1"/>
    </xf>
    <xf numFmtId="0" fontId="107" fillId="63" borderId="0" xfId="0" applyFont="1" applyFill="1" applyAlignment="1">
      <alignment vertical="top" wrapText="1"/>
    </xf>
    <xf numFmtId="0" fontId="100" fillId="63" borderId="0" xfId="0" applyFont="1" applyFill="1" applyAlignment="1">
      <alignment vertical="top"/>
    </xf>
    <xf numFmtId="0" fontId="100" fillId="62" borderId="0" xfId="0" applyFont="1" applyFill="1" applyAlignment="1">
      <alignment vertical="top"/>
    </xf>
    <xf numFmtId="9" fontId="105" fillId="63" borderId="0" xfId="0" quotePrefix="1" applyNumberFormat="1" applyFont="1" applyFill="1" applyAlignment="1">
      <alignment horizontal="right" vertical="center" textRotation="180"/>
    </xf>
    <xf numFmtId="0" fontId="134" fillId="63" borderId="0" xfId="0" applyFont="1" applyFill="1" applyAlignment="1">
      <alignment vertical="top" wrapText="1"/>
    </xf>
    <xf numFmtId="0" fontId="136" fillId="63" borderId="0" xfId="0" applyFont="1" applyFill="1" applyAlignment="1">
      <alignment wrapText="1"/>
    </xf>
    <xf numFmtId="0" fontId="136" fillId="63" borderId="0" xfId="13043" applyFont="1" applyFill="1" applyAlignment="1">
      <alignment horizontal="left" vertical="center" wrapText="1"/>
    </xf>
    <xf numFmtId="0" fontId="126" fillId="65" borderId="0" xfId="0" applyFont="1" applyFill="1" applyAlignment="1">
      <alignment horizontal="left" vertical="top"/>
    </xf>
    <xf numFmtId="0" fontId="127" fillId="65" borderId="0" xfId="0" applyFont="1" applyFill="1" applyAlignment="1">
      <alignment horizontal="left" vertical="top"/>
    </xf>
    <xf numFmtId="0" fontId="134" fillId="63" borderId="0" xfId="0" applyFont="1" applyFill="1" applyAlignment="1">
      <alignment vertical="center" wrapText="1"/>
    </xf>
    <xf numFmtId="0" fontId="135" fillId="63" borderId="0" xfId="0" applyFont="1" applyFill="1" applyAlignment="1">
      <alignment vertical="center" wrapText="1"/>
    </xf>
    <xf numFmtId="0" fontId="119" fillId="65" borderId="0" xfId="0" quotePrefix="1" applyFont="1" applyFill="1" applyAlignment="1">
      <alignment horizontal="left" vertical="center" wrapText="1"/>
    </xf>
    <xf numFmtId="0" fontId="115" fillId="65" borderId="0" xfId="0" applyFont="1" applyFill="1" applyAlignment="1">
      <alignment horizontal="left" vertical="center"/>
    </xf>
    <xf numFmtId="0" fontId="128" fillId="65" borderId="0" xfId="0" applyFont="1" applyFill="1" applyAlignment="1">
      <alignment horizontal="left" vertical="center" wrapText="1"/>
    </xf>
    <xf numFmtId="0" fontId="134" fillId="63" borderId="0" xfId="0" applyFont="1" applyFill="1" applyAlignment="1">
      <alignment horizontal="left" vertical="top" wrapText="1"/>
    </xf>
    <xf numFmtId="0" fontId="136" fillId="63" borderId="0" xfId="13043" applyFont="1" applyFill="1" applyAlignment="1">
      <alignment vertical="center" wrapText="1"/>
    </xf>
    <xf numFmtId="0" fontId="138" fillId="63" borderId="0" xfId="0" applyFont="1" applyFill="1" applyAlignment="1">
      <alignment vertical="center" wrapText="1"/>
    </xf>
    <xf numFmtId="0" fontId="6"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4" fontId="6" fillId="60" borderId="9" xfId="0" applyNumberFormat="1" applyFont="1" applyFill="1" applyBorder="1" applyAlignment="1">
      <alignment horizontal="center" wrapText="1"/>
    </xf>
    <xf numFmtId="4" fontId="6" fillId="60" borderId="5" xfId="0" applyNumberFormat="1" applyFont="1" applyFill="1" applyBorder="1" applyAlignment="1">
      <alignment horizont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28" fillId="63" borderId="0" xfId="0" applyFont="1" applyFill="1"/>
    <xf numFmtId="0" fontId="97" fillId="63" borderId="0" xfId="0" applyFont="1" applyFill="1"/>
    <xf numFmtId="0" fontId="97" fillId="63" borderId="0" xfId="32987" applyFont="1" applyFill="1"/>
    <xf numFmtId="0" fontId="135" fillId="63" borderId="0" xfId="0" applyFont="1" applyFill="1" applyAlignment="1"/>
    <xf numFmtId="178" fontId="97" fillId="63" borderId="0" xfId="0" applyNumberFormat="1" applyFont="1" applyFill="1"/>
    <xf numFmtId="0" fontId="90" fillId="63" borderId="0" xfId="0" applyFont="1" applyFill="1" applyAlignment="1">
      <alignment vertical="top" wrapText="1"/>
    </xf>
    <xf numFmtId="0" fontId="97" fillId="63" borderId="0" xfId="0" applyFont="1" applyFill="1" applyAlignment="1">
      <alignment wrapText="1"/>
    </xf>
    <xf numFmtId="0" fontId="28" fillId="63" borderId="0" xfId="0" applyFont="1" applyFill="1" applyAlignment="1">
      <alignment vertical="center"/>
    </xf>
    <xf numFmtId="0" fontId="90" fillId="63" borderId="0" xfId="0" applyFont="1" applyFill="1" applyAlignment="1">
      <alignment vertical="center" wrapText="1"/>
    </xf>
    <xf numFmtId="0" fontId="28" fillId="63" borderId="0" xfId="0" applyFont="1" applyFill="1" applyAlignment="1">
      <alignment vertical="top"/>
    </xf>
  </cellXfs>
  <cellStyles count="33005">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xfId="33004" builtinId="3"/>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1C355E"/>
      <color rgb="FF0051FF"/>
      <color rgb="FFF6E5DD"/>
      <color rgb="FFF24E49"/>
      <color rgb="FFD1F2FF"/>
      <color rgb="FF466BB4"/>
      <color rgb="FFF0F4F7"/>
      <color rgb="FFAEB9BF"/>
      <color rgb="FFEC9B29"/>
      <color rgb="FFED9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14</xdr:col>
      <xdr:colOff>0</xdr:colOff>
      <xdr:row>12</xdr:row>
      <xdr:rowOff>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0</xdr:row>
      <xdr:rowOff>285750</xdr:rowOff>
    </xdr:from>
    <xdr:to>
      <xdr:col>12</xdr:col>
      <xdr:colOff>876300</xdr:colOff>
      <xdr:row>2</xdr:row>
      <xdr:rowOff>0</xdr:rowOff>
    </xdr:to>
    <xdr:pic>
      <xdr:nvPicPr>
        <xdr:cNvPr id="3" name="Picture 2">
          <a:extLst>
            <a:ext uri="{FF2B5EF4-FFF2-40B4-BE49-F238E27FC236}">
              <a16:creationId xmlns:a16="http://schemas.microsoft.com/office/drawing/2014/main" id="{81B6EFB0-2F5E-44E8-9E1F-356030EBA956}"/>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5906750" y="2857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49"/>
  <sheetViews>
    <sheetView showGridLines="0" tabSelected="1" zoomScale="80" zoomScaleNormal="80" workbookViewId="0">
      <selection activeCell="D7" sqref="D7"/>
    </sheetView>
  </sheetViews>
  <sheetFormatPr defaultColWidth="0" defaultRowHeight="16.5" zeroHeight="1"/>
  <cols>
    <col min="1" max="1" width="6.5703125" style="41" customWidth="1"/>
    <col min="2" max="2" width="4" style="41" customWidth="1"/>
    <col min="3" max="3" width="56" style="109" customWidth="1"/>
    <col min="4" max="4" width="31.140625" style="109" customWidth="1"/>
    <col min="5" max="5" width="1.5703125" style="109" customWidth="1"/>
    <col min="6" max="6" width="4.140625" style="109" customWidth="1"/>
    <col min="7" max="7" width="12.5703125" style="109" customWidth="1"/>
    <col min="8" max="8" width="49.42578125" style="109" customWidth="1"/>
    <col min="9" max="9" width="18.42578125" style="109" customWidth="1"/>
    <col min="10" max="10" width="12.5703125" style="109" customWidth="1"/>
    <col min="11" max="11" width="41.85546875" style="109" customWidth="1"/>
    <col min="12" max="13" width="15.42578125" style="41" customWidth="1"/>
    <col min="14" max="14" width="8.28515625" style="41" customWidth="1"/>
    <col min="15" max="15" width="7.5703125" style="51" hidden="1" customWidth="1"/>
    <col min="16" max="16" width="21.85546875" style="51" hidden="1" customWidth="1"/>
    <col min="17" max="17" width="9.140625" style="51" hidden="1" customWidth="1"/>
    <col min="18" max="18" width="14.5703125" style="51" hidden="1" customWidth="1"/>
    <col min="19" max="19" width="10.140625" style="51" hidden="1" customWidth="1"/>
    <col min="20" max="20" width="14.5703125" style="51" hidden="1" customWidth="1"/>
    <col min="21" max="21" width="10.140625" style="51" hidden="1" customWidth="1"/>
    <col min="22" max="22" width="14.85546875" style="51" hidden="1" customWidth="1"/>
    <col min="23" max="23" width="11" style="51" hidden="1" customWidth="1"/>
    <col min="24" max="16384" width="9.140625" style="51" hidden="1"/>
  </cols>
  <sheetData>
    <row r="1" spans="1:23" s="41" customFormat="1" ht="37.5" customHeight="1">
      <c r="A1" s="160"/>
      <c r="B1" s="39"/>
      <c r="C1" s="40" t="s">
        <v>0</v>
      </c>
      <c r="D1" s="161"/>
      <c r="E1" s="161"/>
      <c r="F1" s="161"/>
      <c r="G1" s="161"/>
      <c r="H1" s="161"/>
      <c r="I1" s="161"/>
      <c r="J1" s="161"/>
      <c r="K1" s="161"/>
      <c r="L1" s="160"/>
    </row>
    <row r="2" spans="1:23" s="41" customFormat="1" ht="37.5" customHeight="1">
      <c r="A2" s="160"/>
      <c r="B2" s="160"/>
      <c r="C2" s="42" t="s">
        <v>1</v>
      </c>
      <c r="D2" s="43"/>
      <c r="E2" s="161"/>
      <c r="F2" s="161"/>
      <c r="G2" s="161"/>
      <c r="H2" s="161"/>
      <c r="I2" s="161"/>
      <c r="J2" s="161"/>
      <c r="K2" s="44"/>
      <c r="L2" s="160"/>
    </row>
    <row r="3" spans="1:23" s="41" customFormat="1">
      <c r="A3" s="160"/>
      <c r="B3" s="160"/>
      <c r="C3" s="45"/>
      <c r="D3" s="161"/>
      <c r="E3" s="161"/>
      <c r="F3" s="161"/>
      <c r="G3" s="161"/>
      <c r="H3" s="161"/>
      <c r="I3" s="161"/>
      <c r="J3" s="161"/>
      <c r="K3" s="161"/>
      <c r="L3" s="160"/>
    </row>
    <row r="4" spans="1:23" ht="12" customHeight="1">
      <c r="A4" s="160"/>
      <c r="B4" s="46"/>
      <c r="C4" s="47"/>
      <c r="D4" s="48"/>
      <c r="E4" s="48"/>
      <c r="F4" s="49"/>
      <c r="G4" s="161"/>
      <c r="H4" s="50"/>
      <c r="I4" s="161"/>
      <c r="J4" s="161"/>
      <c r="K4" s="50"/>
      <c r="L4" s="160"/>
      <c r="S4" s="51" t="s">
        <v>2</v>
      </c>
      <c r="V4" s="52" t="s">
        <v>3</v>
      </c>
      <c r="W4" s="53">
        <f>D8+365.25*67</f>
        <v>56745.75</v>
      </c>
    </row>
    <row r="5" spans="1:23" ht="30" customHeight="1">
      <c r="A5" s="160"/>
      <c r="B5" s="54"/>
      <c r="C5" s="55" t="s">
        <v>4</v>
      </c>
      <c r="D5" s="56"/>
      <c r="E5" s="57"/>
      <c r="F5" s="58"/>
      <c r="G5" s="161"/>
      <c r="H5" s="59" t="s">
        <v>5</v>
      </c>
      <c r="I5" s="161"/>
      <c r="J5" s="161"/>
      <c r="K5" s="59" t="s">
        <v>6</v>
      </c>
      <c r="L5" s="160"/>
      <c r="S5" s="51" t="s">
        <v>7</v>
      </c>
      <c r="V5" s="52" t="s">
        <v>8</v>
      </c>
      <c r="W5" s="60">
        <f>DATEDIF(D7,W4,"M")/12</f>
        <v>155.33333333333334</v>
      </c>
    </row>
    <row r="6" spans="1:23" ht="30" customHeight="1">
      <c r="A6" s="160"/>
      <c r="B6" s="54"/>
      <c r="C6" s="143" t="s">
        <v>9</v>
      </c>
      <c r="D6" s="144"/>
      <c r="E6" s="61"/>
      <c r="F6" s="62"/>
      <c r="G6" s="161"/>
      <c r="H6" s="63"/>
      <c r="I6" s="63"/>
      <c r="J6" s="63"/>
      <c r="K6" s="63"/>
      <c r="L6" s="64" t="s">
        <v>10</v>
      </c>
      <c r="M6" s="65" t="s">
        <v>11</v>
      </c>
      <c r="P6" s="66">
        <v>0</v>
      </c>
      <c r="Q6" s="51" t="s">
        <v>12</v>
      </c>
      <c r="V6" s="52"/>
      <c r="W6" s="53"/>
    </row>
    <row r="7" spans="1:23" ht="30" customHeight="1">
      <c r="A7" s="160"/>
      <c r="B7" s="54"/>
      <c r="C7" s="67" t="s">
        <v>13</v>
      </c>
      <c r="D7" s="33"/>
      <c r="E7" s="68"/>
      <c r="F7" s="69"/>
      <c r="G7" s="161"/>
      <c r="H7" s="70" t="s">
        <v>14</v>
      </c>
      <c r="I7" s="71">
        <f>IF($D$9&gt;66,0,(VLOOKUP($D$9,'D&amp;TPD-Rates'!$B$11:$G$62,2+IF($D$10="Female",1,0))))</f>
        <v>0</v>
      </c>
      <c r="J7" s="72"/>
      <c r="K7" s="70" t="s">
        <v>15</v>
      </c>
      <c r="L7" s="73">
        <f>M7/52</f>
        <v>0</v>
      </c>
      <c r="M7" s="74">
        <f>IF($D$9="",0,(VLOOKUP($D$9,'D&amp;TPD-Rates'!$B$11:$F$65,4+IF($D$10="Female",1,0))))*52</f>
        <v>0</v>
      </c>
      <c r="N7" s="75"/>
      <c r="P7" s="66">
        <v>0.1</v>
      </c>
      <c r="Q7" s="51" t="s">
        <v>16</v>
      </c>
      <c r="T7" s="66"/>
    </row>
    <row r="8" spans="1:23" ht="30" customHeight="1">
      <c r="A8" s="160"/>
      <c r="B8" s="54"/>
      <c r="C8" s="67" t="s">
        <v>17</v>
      </c>
      <c r="D8" s="33">
        <v>32274</v>
      </c>
      <c r="E8" s="68"/>
      <c r="F8" s="69"/>
      <c r="G8" s="161"/>
      <c r="H8" s="76" t="s">
        <v>18</v>
      </c>
      <c r="I8" s="77">
        <f>IF($D$9&gt;66,0,(VLOOKUP($D$9,'D&amp;TPD-Rates'!$B$11:$G$62,2+IF($D$10="Female",1,0))))</f>
        <v>0</v>
      </c>
      <c r="J8" s="72"/>
      <c r="K8" s="76" t="s">
        <v>19</v>
      </c>
      <c r="L8" s="78" t="e">
        <f>M8/52</f>
        <v>#N/A</v>
      </c>
      <c r="M8" s="79" t="e">
        <f>IF(D13="yes",(VLOOKUP($D$9,'IP-rates'!B10:F59,2+IF(Calculator!$D$10="Female",1,0))*I9/1000),0)</f>
        <v>#N/A</v>
      </c>
      <c r="N8" s="75"/>
      <c r="P8" s="66">
        <v>0.15</v>
      </c>
      <c r="T8" s="66"/>
    </row>
    <row r="9" spans="1:23" ht="30" customHeight="1">
      <c r="A9" s="160"/>
      <c r="B9" s="54"/>
      <c r="C9" s="67" t="s">
        <v>20</v>
      </c>
      <c r="D9" s="80" t="str">
        <f>IF(D7="","",ROUNDDOWN(SUM(D7-D8)/365.24,0))</f>
        <v/>
      </c>
      <c r="E9" s="81"/>
      <c r="F9" s="82"/>
      <c r="G9" s="161"/>
      <c r="H9" s="83" t="s">
        <v>21</v>
      </c>
      <c r="I9" s="84">
        <f>IF(D9&gt;64,0,IF(D13="yes",MIN(0.75*D11,156000),0))</f>
        <v>0</v>
      </c>
      <c r="J9" s="72"/>
      <c r="K9" s="85" t="s">
        <v>22</v>
      </c>
      <c r="L9" s="86" t="e">
        <f>M9/52</f>
        <v>#N/A</v>
      </c>
      <c r="M9" s="87" t="e">
        <f>M8+M7</f>
        <v>#N/A</v>
      </c>
      <c r="N9" s="88"/>
      <c r="P9" s="66">
        <v>0.2</v>
      </c>
    </row>
    <row r="10" spans="1:23" ht="30" customHeight="1">
      <c r="A10" s="160"/>
      <c r="B10" s="54"/>
      <c r="C10" s="67" t="s">
        <v>23</v>
      </c>
      <c r="D10" s="34"/>
      <c r="E10" s="68"/>
      <c r="F10" s="89"/>
      <c r="G10" s="161"/>
      <c r="H10" s="90" t="s">
        <v>24</v>
      </c>
      <c r="I10" s="91">
        <f>IF(D9&gt;66,0,D16)</f>
        <v>0</v>
      </c>
      <c r="J10" s="72"/>
      <c r="K10" s="92"/>
      <c r="L10" s="93"/>
      <c r="M10" s="94"/>
      <c r="N10" s="139"/>
      <c r="P10" s="66"/>
    </row>
    <row r="11" spans="1:23" ht="30" customHeight="1">
      <c r="A11" s="160"/>
      <c r="B11" s="54"/>
      <c r="C11" s="67" t="s">
        <v>25</v>
      </c>
      <c r="D11" s="35"/>
      <c r="E11" s="68"/>
      <c r="F11" s="95"/>
      <c r="G11" s="161"/>
      <c r="H11" s="96" t="s">
        <v>26</v>
      </c>
      <c r="I11" s="97">
        <f>IF(D9&gt;66,0,D17)</f>
        <v>0</v>
      </c>
      <c r="J11" s="72"/>
      <c r="K11" s="90" t="s">
        <v>27</v>
      </c>
      <c r="L11" s="73">
        <f>M11/52</f>
        <v>0</v>
      </c>
      <c r="M11" s="74">
        <f>IF($D$9="",0,(VLOOKUP($D$9,'D&amp;TPD-Rates'!$H$11:$L$65,2+IF($D$10="Female",1,0))))*$I$10/10000</f>
        <v>0</v>
      </c>
      <c r="N11" s="139"/>
      <c r="O11" s="98"/>
    </row>
    <row r="12" spans="1:23" ht="30" customHeight="1">
      <c r="A12" s="160"/>
      <c r="B12" s="54"/>
      <c r="C12" s="147"/>
      <c r="D12" s="148"/>
      <c r="E12" s="99"/>
      <c r="F12" s="32"/>
      <c r="G12" s="45"/>
      <c r="H12" s="63"/>
      <c r="I12" s="63"/>
      <c r="J12" s="63"/>
      <c r="K12" s="100" t="s">
        <v>28</v>
      </c>
      <c r="L12" s="78">
        <f>M12/52</f>
        <v>0</v>
      </c>
      <c r="M12" s="101">
        <f>IF($D$9="",0,(VLOOKUP($D$9,'D&amp;TPD-Rates'!$H$11:$L$65,4+IF($D$10="Female",1,0))))*$I$11/10000</f>
        <v>0</v>
      </c>
      <c r="N12" s="102"/>
    </row>
    <row r="13" spans="1:23" ht="30" customHeight="1">
      <c r="A13" s="160"/>
      <c r="B13" s="54"/>
      <c r="C13" s="67" t="s">
        <v>29</v>
      </c>
      <c r="D13" s="36" t="s">
        <v>12</v>
      </c>
      <c r="E13" s="37"/>
      <c r="F13" s="103"/>
      <c r="G13" s="161"/>
      <c r="H13" s="70" t="s">
        <v>30</v>
      </c>
      <c r="I13" s="104">
        <f>I7+I10</f>
        <v>0</v>
      </c>
      <c r="J13" s="63"/>
      <c r="K13" s="105" t="s">
        <v>31</v>
      </c>
      <c r="L13" s="86">
        <f>M13/52</f>
        <v>0</v>
      </c>
      <c r="M13" s="87">
        <f>M12+M11</f>
        <v>0</v>
      </c>
    </row>
    <row r="14" spans="1:23" ht="30" customHeight="1">
      <c r="A14" s="160"/>
      <c r="B14" s="54"/>
      <c r="C14" s="99"/>
      <c r="D14" s="99"/>
      <c r="E14" s="99"/>
      <c r="F14" s="103"/>
      <c r="G14" s="161"/>
      <c r="H14" s="106" t="s">
        <v>32</v>
      </c>
      <c r="I14" s="107">
        <f>I8+I11</f>
        <v>0</v>
      </c>
      <c r="J14" s="72"/>
      <c r="K14" s="92"/>
      <c r="L14" s="93"/>
      <c r="M14" s="108"/>
      <c r="N14" s="109"/>
      <c r="S14" s="66"/>
    </row>
    <row r="15" spans="1:23" ht="30" customHeight="1">
      <c r="A15" s="160"/>
      <c r="B15" s="110"/>
      <c r="C15" s="149" t="s">
        <v>33</v>
      </c>
      <c r="D15" s="149"/>
      <c r="E15" s="99"/>
      <c r="F15" s="103"/>
      <c r="G15" s="45"/>
      <c r="H15" s="93"/>
      <c r="I15" s="93"/>
      <c r="J15" s="93"/>
      <c r="K15" s="70" t="s">
        <v>34</v>
      </c>
      <c r="L15" s="73" t="e">
        <f>M15/52</f>
        <v>#N/A</v>
      </c>
      <c r="M15" s="111" t="e">
        <f>M8</f>
        <v>#N/A</v>
      </c>
      <c r="S15" s="66"/>
    </row>
    <row r="16" spans="1:23" ht="30" customHeight="1" thickBot="1">
      <c r="A16" s="160"/>
      <c r="B16" s="110"/>
      <c r="C16" s="112" t="s">
        <v>24</v>
      </c>
      <c r="D16" s="35"/>
      <c r="E16" s="113"/>
      <c r="F16" s="103"/>
      <c r="G16" s="45"/>
      <c r="H16" s="70" t="s">
        <v>35</v>
      </c>
      <c r="I16" s="114" t="e">
        <f>L17</f>
        <v>#N/A</v>
      </c>
      <c r="J16" s="115"/>
      <c r="K16" s="76" t="s">
        <v>36</v>
      </c>
      <c r="L16" s="78">
        <f>M16/52</f>
        <v>0</v>
      </c>
      <c r="M16" s="116">
        <f>M7+M11+M12</f>
        <v>0</v>
      </c>
      <c r="R16" s="117"/>
      <c r="S16" s="66"/>
      <c r="T16" s="117"/>
    </row>
    <row r="17" spans="1:19" ht="30" customHeight="1" thickBot="1">
      <c r="A17" s="160"/>
      <c r="B17" s="54"/>
      <c r="C17" s="112" t="s">
        <v>26</v>
      </c>
      <c r="D17" s="35"/>
      <c r="E17" s="113"/>
      <c r="F17" s="62"/>
      <c r="G17" s="160"/>
      <c r="H17" s="106" t="s">
        <v>37</v>
      </c>
      <c r="I17" s="107" t="e">
        <f>M17</f>
        <v>#N/A</v>
      </c>
      <c r="J17" s="115"/>
      <c r="K17" s="85" t="s">
        <v>38</v>
      </c>
      <c r="L17" s="86" t="e">
        <f>M17/52</f>
        <v>#N/A</v>
      </c>
      <c r="M17" s="118" t="e">
        <f>M15+M16</f>
        <v>#N/A</v>
      </c>
      <c r="S17" s="66"/>
    </row>
    <row r="18" spans="1:19" ht="30" customHeight="1">
      <c r="A18" s="160"/>
      <c r="B18" s="54"/>
      <c r="C18" s="119"/>
      <c r="D18" s="119"/>
      <c r="E18" s="119"/>
      <c r="F18" s="120"/>
      <c r="G18" s="121"/>
      <c r="H18" s="161"/>
      <c r="I18" s="161"/>
      <c r="J18" s="162"/>
      <c r="K18" s="161"/>
      <c r="L18" s="160"/>
      <c r="N18" s="122"/>
      <c r="S18" s="66"/>
    </row>
    <row r="19" spans="1:19" ht="30" customHeight="1">
      <c r="A19" s="160"/>
      <c r="B19" s="54"/>
      <c r="C19" s="119"/>
      <c r="D19" s="119"/>
      <c r="E19" s="119"/>
      <c r="F19" s="120"/>
      <c r="G19" s="160"/>
      <c r="H19" s="150" t="s">
        <v>39</v>
      </c>
      <c r="I19" s="150"/>
      <c r="J19" s="162"/>
      <c r="K19" s="161"/>
      <c r="L19" s="160"/>
      <c r="N19" s="123"/>
    </row>
    <row r="20" spans="1:19" ht="9.75" customHeight="1">
      <c r="A20" s="160"/>
      <c r="B20" s="124"/>
      <c r="C20" s="125"/>
      <c r="D20" s="125"/>
      <c r="E20" s="125"/>
      <c r="F20" s="126"/>
      <c r="G20" s="160"/>
      <c r="H20" s="150"/>
      <c r="I20" s="150"/>
      <c r="J20" s="160"/>
      <c r="K20" s="161"/>
      <c r="L20" s="160"/>
      <c r="N20" s="123"/>
    </row>
    <row r="21" spans="1:19" ht="24.75" customHeight="1">
      <c r="A21" s="160"/>
      <c r="B21" s="160"/>
      <c r="C21" s="127"/>
      <c r="D21" s="127"/>
      <c r="E21" s="127"/>
      <c r="F21" s="127"/>
      <c r="G21" s="161"/>
      <c r="H21" s="145" t="s">
        <v>40</v>
      </c>
      <c r="I21" s="146"/>
      <c r="J21" s="161"/>
      <c r="K21" s="161"/>
      <c r="L21" s="160"/>
      <c r="N21" s="123"/>
    </row>
    <row r="22" spans="1:19">
      <c r="A22" s="160"/>
      <c r="B22" s="160"/>
      <c r="C22" s="127"/>
      <c r="D22" s="127"/>
      <c r="E22" s="127"/>
      <c r="F22" s="127"/>
      <c r="G22" s="161"/>
      <c r="H22" s="140" t="s">
        <v>41</v>
      </c>
      <c r="I22" s="163"/>
      <c r="J22" s="162"/>
      <c r="K22" s="164"/>
      <c r="L22" s="164"/>
      <c r="M22" s="128"/>
      <c r="N22" s="128"/>
    </row>
    <row r="23" spans="1:19">
      <c r="A23" s="160"/>
      <c r="B23" s="160"/>
      <c r="C23" s="127"/>
      <c r="D23" s="127"/>
      <c r="E23" s="127"/>
      <c r="F23" s="127"/>
      <c r="G23" s="161"/>
      <c r="H23" s="165"/>
      <c r="I23" s="161"/>
      <c r="J23" s="162"/>
      <c r="K23" s="164"/>
      <c r="L23" s="164"/>
      <c r="M23" s="128"/>
      <c r="N23" s="128"/>
    </row>
    <row r="24" spans="1:19">
      <c r="A24" s="160"/>
      <c r="B24" s="160"/>
      <c r="C24" s="129" t="s">
        <v>42</v>
      </c>
      <c r="D24" s="127"/>
      <c r="E24" s="127"/>
      <c r="F24" s="127"/>
      <c r="G24" s="161"/>
      <c r="H24" s="165"/>
      <c r="I24" s="161"/>
      <c r="J24" s="162"/>
      <c r="K24" s="164"/>
      <c r="L24" s="164"/>
      <c r="M24" s="128"/>
      <c r="N24" s="128"/>
    </row>
    <row r="25" spans="1:19" ht="32.25" customHeight="1">
      <c r="A25" s="160"/>
      <c r="B25" s="160"/>
      <c r="C25" s="141" t="s">
        <v>43</v>
      </c>
      <c r="D25" s="141"/>
      <c r="E25" s="141"/>
      <c r="F25" s="141"/>
      <c r="G25" s="141"/>
      <c r="H25" s="141"/>
      <c r="I25" s="141"/>
      <c r="J25" s="162"/>
      <c r="K25" s="164"/>
      <c r="L25" s="164"/>
      <c r="M25" s="128"/>
      <c r="N25" s="128"/>
    </row>
    <row r="26" spans="1:19">
      <c r="A26" s="160"/>
      <c r="B26" s="160"/>
      <c r="C26" s="166"/>
      <c r="D26" s="162"/>
      <c r="E26" s="162"/>
      <c r="F26" s="162"/>
      <c r="G26" s="162"/>
      <c r="H26" s="162"/>
      <c r="I26" s="162"/>
      <c r="J26" s="162"/>
      <c r="K26" s="164"/>
      <c r="L26" s="164"/>
      <c r="M26" s="128"/>
      <c r="N26" s="128"/>
    </row>
    <row r="27" spans="1:19" s="134" customFormat="1" ht="30" customHeight="1">
      <c r="A27" s="167"/>
      <c r="B27" s="160"/>
      <c r="C27" s="130" t="s">
        <v>44</v>
      </c>
      <c r="D27" s="131"/>
      <c r="E27" s="131"/>
      <c r="F27" s="131"/>
      <c r="G27" s="131"/>
      <c r="H27" s="168"/>
      <c r="I27" s="131"/>
      <c r="J27" s="131"/>
      <c r="K27" s="131"/>
      <c r="L27" s="131"/>
      <c r="M27" s="132"/>
      <c r="N27" s="133"/>
    </row>
    <row r="28" spans="1:19" s="134" customFormat="1" ht="21" customHeight="1">
      <c r="A28" s="167"/>
      <c r="B28" s="167"/>
      <c r="C28" s="142" t="s">
        <v>45</v>
      </c>
      <c r="D28" s="142"/>
      <c r="E28" s="142"/>
      <c r="F28" s="142"/>
      <c r="G28" s="142"/>
      <c r="H28" s="142"/>
      <c r="I28" s="142"/>
      <c r="J28" s="142"/>
      <c r="K28" s="142"/>
      <c r="L28" s="142"/>
      <c r="M28" s="132"/>
      <c r="N28" s="133"/>
    </row>
    <row r="29" spans="1:19" s="134" customFormat="1" ht="42" customHeight="1">
      <c r="A29" s="167"/>
      <c r="B29" s="167"/>
      <c r="C29" s="151" t="s">
        <v>46</v>
      </c>
      <c r="D29" s="152"/>
      <c r="E29" s="152"/>
      <c r="F29" s="152"/>
      <c r="G29" s="152"/>
      <c r="H29" s="152"/>
      <c r="I29" s="152"/>
      <c r="J29" s="152"/>
      <c r="K29" s="135"/>
      <c r="L29" s="135"/>
      <c r="M29" s="132"/>
      <c r="N29" s="133"/>
    </row>
    <row r="30" spans="1:19" s="138" customFormat="1" ht="37.5" customHeight="1">
      <c r="A30" s="169"/>
      <c r="B30" s="169"/>
      <c r="C30" s="151" t="s">
        <v>47</v>
      </c>
      <c r="D30" s="152"/>
      <c r="E30" s="152"/>
      <c r="F30" s="152"/>
      <c r="G30" s="152"/>
      <c r="H30" s="152"/>
      <c r="I30" s="152"/>
      <c r="J30" s="152"/>
      <c r="K30" s="135"/>
      <c r="L30" s="135"/>
      <c r="M30" s="136"/>
      <c r="N30" s="137"/>
    </row>
    <row r="31" spans="1:19" s="138" customFormat="1" ht="27.75" customHeight="1">
      <c r="A31" s="169"/>
      <c r="B31" s="169"/>
      <c r="C31" s="142" t="s">
        <v>48</v>
      </c>
      <c r="D31" s="142"/>
      <c r="E31" s="142"/>
      <c r="F31" s="142"/>
      <c r="G31" s="142"/>
      <c r="H31" s="142"/>
      <c r="I31" s="142"/>
      <c r="J31" s="142"/>
      <c r="K31" s="142"/>
      <c r="L31" s="142"/>
      <c r="M31" s="136"/>
      <c r="N31" s="137"/>
    </row>
    <row r="32" spans="1:19" s="138" customFormat="1" ht="18" customHeight="1">
      <c r="A32" s="169"/>
      <c r="B32" s="169"/>
      <c r="C32" s="165"/>
      <c r="D32" s="165"/>
      <c r="E32" s="165"/>
      <c r="F32" s="165"/>
      <c r="G32" s="165"/>
      <c r="H32" s="165"/>
      <c r="I32" s="165"/>
      <c r="J32" s="165"/>
      <c r="K32" s="165"/>
      <c r="L32" s="165"/>
      <c r="M32" s="136"/>
      <c r="N32" s="137"/>
    </row>
    <row r="33" spans="1:14" s="138" customFormat="1" ht="18" customHeight="1">
      <c r="A33" s="169"/>
      <c r="B33" s="169"/>
      <c r="C33" s="165"/>
      <c r="D33" s="165"/>
      <c r="E33" s="165"/>
      <c r="F33" s="165"/>
      <c r="G33" s="165"/>
      <c r="H33" s="165"/>
      <c r="I33" s="165"/>
      <c r="J33" s="165"/>
      <c r="K33" s="165"/>
      <c r="L33" s="165"/>
      <c r="M33" s="137"/>
      <c r="N33" s="137"/>
    </row>
    <row r="34" spans="1:14"/>
    <row r="35" spans="1:14"/>
    <row r="36" spans="1:14"/>
    <row r="37" spans="1:14"/>
    <row r="38" spans="1:14"/>
    <row r="39" spans="1:14"/>
    <row r="40" spans="1:14"/>
    <row r="41" spans="1:14"/>
    <row r="42" spans="1:14"/>
    <row r="43" spans="1:14"/>
    <row r="44" spans="1:14"/>
    <row r="45" spans="1:14"/>
    <row r="46" spans="1:14"/>
    <row r="47" spans="1:14"/>
    <row r="48" spans="1:14"/>
    <row r="49"/>
  </sheetData>
  <sheetProtection algorithmName="SHA-512" hashValue="cVhQ4ojPQg6/40W9nhjXDDIazUpBxivE1quu71OVPTertXg5dtekfkt/0iIJgS8Udxic5z8081bh/p2K08maQA==" saltValue="Mo0bVd30EYGVCeBbklGPOw==" spinCount="100000" sheet="1" selectLockedCells="1"/>
  <mergeCells count="12">
    <mergeCell ref="N10:N11"/>
    <mergeCell ref="H22:I22"/>
    <mergeCell ref="C25:I25"/>
    <mergeCell ref="C31:L31"/>
    <mergeCell ref="C6:D6"/>
    <mergeCell ref="H21:I21"/>
    <mergeCell ref="C12:D12"/>
    <mergeCell ref="C15:D15"/>
    <mergeCell ref="H19:I20"/>
    <mergeCell ref="C30:J30"/>
    <mergeCell ref="C29:J29"/>
    <mergeCell ref="C28:L28"/>
  </mergeCells>
  <conditionalFormatting sqref="N12">
    <cfRule type="expression" dxfId="5" priority="1">
      <formula>A13="yes"</formula>
    </cfRule>
    <cfRule type="expression" dxfId="4" priority="2" stopIfTrue="1">
      <formula>"d14=""yes"""</formula>
    </cfRule>
  </conditionalFormatting>
  <conditionalFormatting sqref="N9">
    <cfRule type="expression" dxfId="3" priority="11">
      <formula>A10="yes"</formula>
    </cfRule>
    <cfRule type="expression" dxfId="2" priority="12" stopIfTrue="1">
      <formula>"d14=""yes"""</formula>
    </cfRule>
  </conditionalFormatting>
  <conditionalFormatting sqref="N10">
    <cfRule type="expression" dxfId="1" priority="7">
      <formula>A11="yes"</formula>
    </cfRule>
    <cfRule type="expression" dxfId="0" priority="8" stopIfTrue="1">
      <formula>"d14=""yes"""</formula>
    </cfRule>
  </conditionalFormatting>
  <dataValidations count="3">
    <dataValidation type="list" allowBlank="1" showInputMessage="1" showErrorMessage="1" sqref="D10 F10" xr:uid="{00000000-0002-0000-0000-000000000000}">
      <formula1>$S$4:$S$5</formula1>
    </dataValidation>
    <dataValidation type="list" allowBlank="1" showInputMessage="1" showErrorMessage="1" sqref="D13" xr:uid="{00000000-0002-0000-0000-000001000000}">
      <formula1>$Q$6:$Q$8</formula1>
    </dataValidation>
    <dataValidation type="list" allowBlank="1" showInputMessage="1" showErrorMessage="1" sqref="F12" xr:uid="{00000000-0002-0000-0000-000002000000}">
      <formula1>$P$6:$P$10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2"/>
  <sheetViews>
    <sheetView topLeftCell="D7" workbookViewId="0">
      <selection activeCell="J17" sqref="J17"/>
    </sheetView>
  </sheetViews>
  <sheetFormatPr defaultColWidth="12.7109375" defaultRowHeight="13.5"/>
  <cols>
    <col min="1" max="1" width="3.140625" style="6" customWidth="1"/>
    <col min="2" max="2" width="8.140625" style="6" customWidth="1"/>
    <col min="3" max="3" width="16" style="1" customWidth="1"/>
    <col min="4" max="6" width="17.85546875" style="1" customWidth="1"/>
    <col min="7" max="8" width="12.7109375" style="7"/>
    <col min="9" max="9" width="14.7109375" style="7" bestFit="1" customWidth="1"/>
    <col min="10" max="10" width="12.7109375" style="7"/>
    <col min="11" max="11" width="14.7109375" style="7" bestFit="1" customWidth="1"/>
    <col min="12" max="16384" width="12.7109375" style="7"/>
  </cols>
  <sheetData>
    <row r="1" spans="1:14">
      <c r="A1" s="13"/>
      <c r="B1" s="5"/>
      <c r="D1" s="2"/>
      <c r="E1" s="2"/>
      <c r="F1" s="2"/>
    </row>
    <row r="2" spans="1:14">
      <c r="B2" s="5"/>
    </row>
    <row r="4" spans="1:14">
      <c r="C4" s="6"/>
      <c r="D4" s="6"/>
      <c r="E4" s="6"/>
      <c r="F4" s="6"/>
    </row>
    <row r="5" spans="1:14" ht="16.5" customHeight="1">
      <c r="D5" s="3"/>
      <c r="E5" s="3"/>
      <c r="F5" s="3"/>
    </row>
    <row r="6" spans="1:14">
      <c r="D6" s="3"/>
      <c r="E6" s="3"/>
      <c r="F6" s="3"/>
    </row>
    <row r="7" spans="1:14">
      <c r="D7" s="3"/>
      <c r="E7" s="3"/>
      <c r="F7" s="3"/>
    </row>
    <row r="8" spans="1:14" ht="14.1" thickBot="1">
      <c r="B8" s="5"/>
      <c r="D8" s="3"/>
      <c r="E8" s="3"/>
      <c r="F8" s="3"/>
    </row>
    <row r="9" spans="1:14" ht="15.75" customHeight="1">
      <c r="B9" s="154" t="s">
        <v>49</v>
      </c>
      <c r="C9" s="156" t="s">
        <v>50</v>
      </c>
      <c r="D9" s="157"/>
      <c r="E9" s="29"/>
      <c r="F9" s="29"/>
      <c r="H9" s="158" t="s">
        <v>51</v>
      </c>
      <c r="I9" s="153" t="s">
        <v>52</v>
      </c>
      <c r="J9" s="153"/>
      <c r="K9" s="153" t="s">
        <v>53</v>
      </c>
      <c r="L9" s="153"/>
      <c r="M9" s="153" t="s">
        <v>54</v>
      </c>
      <c r="N9" s="153"/>
    </row>
    <row r="10" spans="1:14" ht="15.75" customHeight="1" thickBot="1">
      <c r="B10" s="155"/>
      <c r="C10" s="15" t="s">
        <v>55</v>
      </c>
      <c r="D10" s="15" t="s">
        <v>56</v>
      </c>
      <c r="E10" s="30"/>
      <c r="F10" s="30"/>
      <c r="H10" s="159"/>
      <c r="I10" s="26" t="s">
        <v>2</v>
      </c>
      <c r="J10" s="26" t="s">
        <v>7</v>
      </c>
      <c r="K10" s="26" t="s">
        <v>57</v>
      </c>
      <c r="L10" s="26" t="s">
        <v>7</v>
      </c>
      <c r="M10" s="26" t="s">
        <v>2</v>
      </c>
      <c r="N10" s="26" t="s">
        <v>7</v>
      </c>
    </row>
    <row r="11" spans="1:14" ht="14.45">
      <c r="A11" s="7"/>
      <c r="B11" s="8">
        <v>15</v>
      </c>
      <c r="C11" s="28">
        <v>449196</v>
      </c>
      <c r="D11" s="28">
        <v>604686</v>
      </c>
      <c r="E11" s="38">
        <v>3.43</v>
      </c>
      <c r="F11" s="38">
        <v>1.69</v>
      </c>
      <c r="G11" s="18"/>
      <c r="H11" s="24">
        <v>15</v>
      </c>
      <c r="I11" s="27">
        <v>3.5720999999999998</v>
      </c>
      <c r="J11" s="27">
        <v>1.1907000000000001</v>
      </c>
      <c r="K11" s="27">
        <v>0.39689999999999998</v>
      </c>
      <c r="L11" s="27">
        <v>0.2646</v>
      </c>
      <c r="M11" s="31">
        <v>3.9689999999999999</v>
      </c>
      <c r="N11" s="31">
        <v>1.4553</v>
      </c>
    </row>
    <row r="12" spans="1:14" ht="14.45">
      <c r="A12" s="7"/>
      <c r="B12" s="9">
        <v>16</v>
      </c>
      <c r="C12" s="28">
        <v>449196</v>
      </c>
      <c r="D12" s="28">
        <v>604686</v>
      </c>
      <c r="E12" s="38">
        <v>3.43</v>
      </c>
      <c r="F12" s="38">
        <v>1.69</v>
      </c>
      <c r="G12" s="18"/>
      <c r="H12" s="23">
        <v>16</v>
      </c>
      <c r="I12" s="27">
        <v>3.5720999999999998</v>
      </c>
      <c r="J12" s="27">
        <v>1.1907000000000001</v>
      </c>
      <c r="K12" s="27">
        <v>0.39689999999999998</v>
      </c>
      <c r="L12" s="27">
        <v>0.2646</v>
      </c>
      <c r="M12" s="31">
        <v>3.9689999999999999</v>
      </c>
      <c r="N12" s="31">
        <v>1.4553</v>
      </c>
    </row>
    <row r="13" spans="1:14" ht="14.45">
      <c r="A13" s="7"/>
      <c r="B13" s="9">
        <v>17</v>
      </c>
      <c r="C13" s="28">
        <v>393046</v>
      </c>
      <c r="D13" s="28">
        <v>561494</v>
      </c>
      <c r="E13" s="38">
        <v>3.6</v>
      </c>
      <c r="F13" s="38">
        <v>1.86</v>
      </c>
      <c r="G13" s="18"/>
      <c r="H13" s="23">
        <v>17</v>
      </c>
      <c r="I13" s="27">
        <v>4.2336</v>
      </c>
      <c r="J13" s="27">
        <v>1.4553</v>
      </c>
      <c r="K13" s="27">
        <v>0.5292</v>
      </c>
      <c r="L13" s="27">
        <v>0.2646</v>
      </c>
      <c r="M13" s="31">
        <v>4.7628000000000004</v>
      </c>
      <c r="N13" s="31">
        <v>1.7199</v>
      </c>
    </row>
    <row r="14" spans="1:14" ht="14.45">
      <c r="A14" s="7"/>
      <c r="B14" s="9">
        <v>18</v>
      </c>
      <c r="C14" s="28">
        <v>349374</v>
      </c>
      <c r="D14" s="28">
        <v>524061</v>
      </c>
      <c r="E14" s="38">
        <v>3.56</v>
      </c>
      <c r="F14" s="38">
        <v>1.87</v>
      </c>
      <c r="G14" s="18"/>
      <c r="H14" s="23">
        <v>18</v>
      </c>
      <c r="I14" s="27">
        <v>4.3658999999999999</v>
      </c>
      <c r="J14" s="27">
        <v>1.5875999999999999</v>
      </c>
      <c r="K14" s="27">
        <v>0.92610000000000003</v>
      </c>
      <c r="L14" s="27">
        <v>0.2646</v>
      </c>
      <c r="M14" s="31">
        <v>5.2919999999999998</v>
      </c>
      <c r="N14" s="31">
        <v>1.8521999999999998</v>
      </c>
    </row>
    <row r="15" spans="1:14" ht="14.45">
      <c r="A15" s="7"/>
      <c r="B15" s="9">
        <v>19</v>
      </c>
      <c r="C15" s="28">
        <v>327538</v>
      </c>
      <c r="D15" s="28">
        <v>491308</v>
      </c>
      <c r="E15" s="38">
        <v>3.58</v>
      </c>
      <c r="F15" s="38">
        <v>1.88</v>
      </c>
      <c r="G15" s="18"/>
      <c r="H15" s="23">
        <v>19</v>
      </c>
      <c r="I15" s="27">
        <v>4.8951000000000002</v>
      </c>
      <c r="J15" s="27">
        <v>1.7199</v>
      </c>
      <c r="K15" s="27">
        <v>0.79379999999999995</v>
      </c>
      <c r="L15" s="27">
        <v>0.2646</v>
      </c>
      <c r="M15" s="31">
        <v>5.6889000000000003</v>
      </c>
      <c r="N15" s="31">
        <v>1.9844999999999999</v>
      </c>
    </row>
    <row r="16" spans="1:14" ht="14.45">
      <c r="A16" s="7"/>
      <c r="B16" s="9">
        <v>20</v>
      </c>
      <c r="C16" s="28">
        <v>308271</v>
      </c>
      <c r="D16" s="28">
        <v>491308</v>
      </c>
      <c r="E16" s="38">
        <v>3.61</v>
      </c>
      <c r="F16" s="38">
        <v>1.88</v>
      </c>
      <c r="G16" s="18"/>
      <c r="H16" s="23">
        <v>20</v>
      </c>
      <c r="I16" s="27">
        <v>5.0274000000000001</v>
      </c>
      <c r="J16" s="27">
        <v>1.5875999999999999</v>
      </c>
      <c r="K16" s="27">
        <v>1.0584</v>
      </c>
      <c r="L16" s="27">
        <v>0.39689999999999998</v>
      </c>
      <c r="M16" s="31">
        <v>6.0857999999999999</v>
      </c>
      <c r="N16" s="31">
        <v>1.9844999999999999</v>
      </c>
    </row>
    <row r="17" spans="1:14" ht="14.45">
      <c r="A17" s="7"/>
      <c r="B17" s="9">
        <v>21</v>
      </c>
      <c r="C17" s="28">
        <v>296639</v>
      </c>
      <c r="D17" s="28">
        <v>491308</v>
      </c>
      <c r="E17" s="38">
        <v>3.55</v>
      </c>
      <c r="F17" s="38">
        <v>1.88</v>
      </c>
      <c r="G17" s="18"/>
      <c r="H17" s="23">
        <v>21</v>
      </c>
      <c r="I17" s="27">
        <v>5.1597</v>
      </c>
      <c r="J17" s="27">
        <v>1.5875999999999999</v>
      </c>
      <c r="K17" s="27">
        <v>1.0584</v>
      </c>
      <c r="L17" s="27">
        <v>0.39689999999999998</v>
      </c>
      <c r="M17" s="31">
        <v>6.2180999999999997</v>
      </c>
      <c r="N17" s="31">
        <v>1.9844999999999999</v>
      </c>
    </row>
    <row r="18" spans="1:14" ht="14.45">
      <c r="A18" s="7"/>
      <c r="B18" s="9">
        <v>22</v>
      </c>
      <c r="C18" s="28">
        <v>291145</v>
      </c>
      <c r="D18" s="28">
        <v>561494</v>
      </c>
      <c r="E18" s="38">
        <v>3.56</v>
      </c>
      <c r="F18" s="38">
        <v>1.86</v>
      </c>
      <c r="G18" s="18"/>
      <c r="H18" s="23">
        <v>22</v>
      </c>
      <c r="I18" s="27">
        <v>5.1597</v>
      </c>
      <c r="J18" s="27">
        <v>1.4553</v>
      </c>
      <c r="K18" s="27">
        <v>1.1907000000000001</v>
      </c>
      <c r="L18" s="27">
        <v>0.2646</v>
      </c>
      <c r="M18" s="31">
        <v>6.3504000000000005</v>
      </c>
      <c r="N18" s="31">
        <v>1.7199</v>
      </c>
    </row>
    <row r="19" spans="1:14" ht="14.45">
      <c r="A19" s="7"/>
      <c r="B19" s="9">
        <v>23</v>
      </c>
      <c r="C19" s="28">
        <v>285852</v>
      </c>
      <c r="D19" s="28">
        <v>561494</v>
      </c>
      <c r="E19" s="38">
        <v>3.64</v>
      </c>
      <c r="F19" s="38">
        <v>1.86</v>
      </c>
      <c r="G19" s="18"/>
      <c r="H19" s="23">
        <v>23</v>
      </c>
      <c r="I19" s="27">
        <v>5.1597</v>
      </c>
      <c r="J19" s="27">
        <v>1.4553</v>
      </c>
      <c r="K19" s="27">
        <v>1.4553</v>
      </c>
      <c r="L19" s="27">
        <v>0.2646</v>
      </c>
      <c r="M19" s="31">
        <v>6.6150000000000002</v>
      </c>
      <c r="N19" s="31">
        <v>1.7199</v>
      </c>
    </row>
    <row r="20" spans="1:14" ht="14.45">
      <c r="A20" s="7"/>
      <c r="B20" s="9">
        <v>24</v>
      </c>
      <c r="C20" s="28">
        <v>291145</v>
      </c>
      <c r="D20" s="28">
        <v>491308</v>
      </c>
      <c r="E20" s="38">
        <v>3.7</v>
      </c>
      <c r="F20" s="38">
        <v>1.75</v>
      </c>
      <c r="G20" s="18"/>
      <c r="H20" s="23">
        <v>24</v>
      </c>
      <c r="I20" s="27">
        <v>5.0274000000000001</v>
      </c>
      <c r="J20" s="27">
        <v>1.1907000000000001</v>
      </c>
      <c r="K20" s="27">
        <v>1.5875999999999999</v>
      </c>
      <c r="L20" s="27">
        <v>0.66149999999999998</v>
      </c>
      <c r="M20" s="31">
        <v>6.6150000000000002</v>
      </c>
      <c r="N20" s="31">
        <v>1.8522000000000001</v>
      </c>
    </row>
    <row r="21" spans="1:14" ht="14.45">
      <c r="A21" s="7"/>
      <c r="B21" s="9">
        <v>25</v>
      </c>
      <c r="C21" s="28">
        <v>291145</v>
      </c>
      <c r="D21" s="28">
        <v>524061</v>
      </c>
      <c r="E21" s="38">
        <v>3.7</v>
      </c>
      <c r="F21" s="38">
        <v>1.87</v>
      </c>
      <c r="G21" s="18"/>
      <c r="H21" s="23">
        <v>25</v>
      </c>
      <c r="I21" s="27">
        <v>4.8951000000000002</v>
      </c>
      <c r="J21" s="27">
        <v>1.4553</v>
      </c>
      <c r="K21" s="27">
        <v>1.7199</v>
      </c>
      <c r="L21" s="27">
        <v>0.39689999999999998</v>
      </c>
      <c r="M21" s="31">
        <v>6.6150000000000002</v>
      </c>
      <c r="N21" s="31">
        <v>1.8522000000000001</v>
      </c>
    </row>
    <row r="22" spans="1:14" ht="14.45">
      <c r="A22" s="7"/>
      <c r="B22" s="9">
        <v>26</v>
      </c>
      <c r="C22" s="28">
        <v>302343</v>
      </c>
      <c r="D22" s="28">
        <v>524061</v>
      </c>
      <c r="E22" s="38">
        <v>3.69</v>
      </c>
      <c r="F22" s="38">
        <v>1.87</v>
      </c>
      <c r="G22" s="18"/>
      <c r="H22" s="23">
        <v>26</v>
      </c>
      <c r="I22" s="27">
        <v>4.8951000000000002</v>
      </c>
      <c r="J22" s="27">
        <v>1.4553</v>
      </c>
      <c r="K22" s="27">
        <v>1.4553</v>
      </c>
      <c r="L22" s="27">
        <v>0.39689999999999998</v>
      </c>
      <c r="M22" s="31">
        <v>6.3504000000000005</v>
      </c>
      <c r="N22" s="31">
        <v>1.8522000000000001</v>
      </c>
    </row>
    <row r="23" spans="1:14" ht="14.45">
      <c r="A23" s="7"/>
      <c r="B23" s="9">
        <v>27</v>
      </c>
      <c r="C23" s="28">
        <v>308271</v>
      </c>
      <c r="D23" s="28">
        <v>436718</v>
      </c>
      <c r="E23" s="38">
        <v>3.69</v>
      </c>
      <c r="F23" s="38">
        <v>1.89</v>
      </c>
      <c r="G23" s="18"/>
      <c r="H23" s="23">
        <v>27</v>
      </c>
      <c r="I23" s="27">
        <v>4.6304999999999996</v>
      </c>
      <c r="J23" s="27">
        <v>1.5875999999999999</v>
      </c>
      <c r="K23" s="27">
        <v>1.5875999999999999</v>
      </c>
      <c r="L23" s="27">
        <v>0.66149999999999998</v>
      </c>
      <c r="M23" s="31">
        <v>6.2180999999999997</v>
      </c>
      <c r="N23" s="31">
        <v>2.2490999999999999</v>
      </c>
    </row>
    <row r="24" spans="1:14" ht="14.45">
      <c r="A24" s="7"/>
      <c r="B24" s="9">
        <v>28</v>
      </c>
      <c r="C24" s="28">
        <v>314437</v>
      </c>
      <c r="D24" s="28">
        <v>413733</v>
      </c>
      <c r="E24" s="38">
        <v>3.68</v>
      </c>
      <c r="F24" s="38">
        <v>1.89</v>
      </c>
      <c r="G24" s="18"/>
      <c r="H24" s="23">
        <v>28</v>
      </c>
      <c r="I24" s="27">
        <v>4.3658999999999999</v>
      </c>
      <c r="J24" s="27">
        <v>1.5875999999999999</v>
      </c>
      <c r="K24" s="27">
        <v>1.7199</v>
      </c>
      <c r="L24" s="27">
        <v>0.79379999999999995</v>
      </c>
      <c r="M24" s="31">
        <v>6.0857999999999999</v>
      </c>
      <c r="N24" s="31">
        <v>2.3813999999999997</v>
      </c>
    </row>
    <row r="25" spans="1:14" ht="14.45">
      <c r="A25" s="7"/>
      <c r="B25" s="9">
        <v>29</v>
      </c>
      <c r="C25" s="28">
        <v>308271</v>
      </c>
      <c r="D25" s="28">
        <v>374330</v>
      </c>
      <c r="E25" s="38">
        <v>3.69</v>
      </c>
      <c r="F25" s="38">
        <v>1.9</v>
      </c>
      <c r="G25" s="18"/>
      <c r="H25" s="23">
        <v>29</v>
      </c>
      <c r="I25" s="27">
        <v>4.3658999999999999</v>
      </c>
      <c r="J25" s="27">
        <v>1.7199</v>
      </c>
      <c r="K25" s="27">
        <v>1.8522000000000001</v>
      </c>
      <c r="L25" s="27">
        <v>0.92610000000000003</v>
      </c>
      <c r="M25" s="31">
        <v>6.2180999999999997</v>
      </c>
      <c r="N25" s="31">
        <v>2.6459999999999999</v>
      </c>
    </row>
    <row r="26" spans="1:14" ht="14.45">
      <c r="A26" s="7"/>
      <c r="B26" s="9">
        <v>30</v>
      </c>
      <c r="C26" s="28">
        <v>308271</v>
      </c>
      <c r="D26" s="28">
        <v>491308</v>
      </c>
      <c r="E26" s="38">
        <v>3.69</v>
      </c>
      <c r="F26" s="38">
        <v>2.75</v>
      </c>
      <c r="G26" s="18"/>
      <c r="H26" s="23">
        <v>30</v>
      </c>
      <c r="I26" s="27">
        <v>4.3658999999999999</v>
      </c>
      <c r="J26" s="27">
        <v>1.8522000000000001</v>
      </c>
      <c r="K26" s="27">
        <v>1.8522000000000001</v>
      </c>
      <c r="L26" s="27">
        <v>1.0584</v>
      </c>
      <c r="M26" s="31">
        <v>6.2180999999999997</v>
      </c>
      <c r="N26" s="31">
        <v>2.9106000000000001</v>
      </c>
    </row>
    <row r="27" spans="1:14" ht="14.45">
      <c r="A27" s="7"/>
      <c r="B27" s="9">
        <v>31</v>
      </c>
      <c r="C27" s="28">
        <v>308271</v>
      </c>
      <c r="D27" s="28">
        <v>471655</v>
      </c>
      <c r="E27" s="38">
        <v>3.76</v>
      </c>
      <c r="F27" s="38">
        <v>2.76</v>
      </c>
      <c r="G27" s="18"/>
      <c r="H27" s="23">
        <v>31</v>
      </c>
      <c r="I27" s="27">
        <v>4.3658999999999999</v>
      </c>
      <c r="J27" s="27">
        <v>1.8522000000000001</v>
      </c>
      <c r="K27" s="27">
        <v>1.9844999999999999</v>
      </c>
      <c r="L27" s="27">
        <v>1.1907000000000001</v>
      </c>
      <c r="M27" s="31">
        <v>6.3503999999999996</v>
      </c>
      <c r="N27" s="31">
        <v>3.0429000000000004</v>
      </c>
    </row>
    <row r="28" spans="1:14" ht="14.45">
      <c r="A28" s="7"/>
      <c r="B28" s="9">
        <v>32</v>
      </c>
      <c r="C28" s="28">
        <v>308271</v>
      </c>
      <c r="D28" s="28">
        <v>453515</v>
      </c>
      <c r="E28" s="38">
        <v>3.76</v>
      </c>
      <c r="F28" s="38">
        <v>2.77</v>
      </c>
      <c r="G28" s="18"/>
      <c r="H28" s="23">
        <v>32</v>
      </c>
      <c r="I28" s="27">
        <v>4.3658999999999999</v>
      </c>
      <c r="J28" s="27">
        <v>1.9844999999999999</v>
      </c>
      <c r="K28" s="27">
        <v>1.9844999999999999</v>
      </c>
      <c r="L28" s="27">
        <v>1.1907000000000001</v>
      </c>
      <c r="M28" s="31">
        <v>6.3503999999999996</v>
      </c>
      <c r="N28" s="31">
        <v>3.1752000000000002</v>
      </c>
    </row>
    <row r="29" spans="1:14" ht="14.45">
      <c r="A29" s="7"/>
      <c r="B29" s="9">
        <v>33</v>
      </c>
      <c r="C29" s="28">
        <v>308271</v>
      </c>
      <c r="D29" s="28">
        <v>393046</v>
      </c>
      <c r="E29" s="38">
        <v>3.76</v>
      </c>
      <c r="F29" s="38">
        <v>2.9</v>
      </c>
      <c r="G29" s="18"/>
      <c r="H29" s="23">
        <v>33</v>
      </c>
      <c r="I29" s="27">
        <v>4.3658999999999999</v>
      </c>
      <c r="J29" s="27">
        <v>2.2490999999999999</v>
      </c>
      <c r="K29" s="27">
        <v>1.9844999999999999</v>
      </c>
      <c r="L29" s="27">
        <v>1.5875999999999999</v>
      </c>
      <c r="M29" s="31">
        <v>6.3503999999999996</v>
      </c>
      <c r="N29" s="31">
        <v>3.8366999999999996</v>
      </c>
    </row>
    <row r="30" spans="1:14" ht="14.45">
      <c r="A30" s="7"/>
      <c r="B30" s="9">
        <v>34</v>
      </c>
      <c r="C30" s="28">
        <v>291145</v>
      </c>
      <c r="D30" s="28">
        <v>357315</v>
      </c>
      <c r="E30" s="38">
        <v>3.7</v>
      </c>
      <c r="F30" s="38">
        <v>2.91</v>
      </c>
      <c r="G30" s="18"/>
      <c r="H30" s="23">
        <v>34</v>
      </c>
      <c r="I30" s="27">
        <v>4.3658999999999999</v>
      </c>
      <c r="J30" s="27">
        <v>2.3814000000000002</v>
      </c>
      <c r="K30" s="27">
        <v>2.2490999999999999</v>
      </c>
      <c r="L30" s="27">
        <v>1.8522000000000001</v>
      </c>
      <c r="M30" s="31">
        <v>6.6150000000000002</v>
      </c>
      <c r="N30" s="31">
        <v>4.2336</v>
      </c>
    </row>
    <row r="31" spans="1:14" ht="14.45">
      <c r="A31" s="7"/>
      <c r="B31" s="9">
        <v>35</v>
      </c>
      <c r="C31" s="28">
        <v>275822</v>
      </c>
      <c r="D31" s="28">
        <v>318686</v>
      </c>
      <c r="E31" s="38">
        <v>3.72</v>
      </c>
      <c r="F31" s="38">
        <v>2.84</v>
      </c>
      <c r="G31" s="18"/>
      <c r="H31" s="23">
        <v>35</v>
      </c>
      <c r="I31" s="27">
        <v>4.3658999999999999</v>
      </c>
      <c r="J31" s="27">
        <v>2.5137</v>
      </c>
      <c r="K31" s="27">
        <v>2.6459999999999999</v>
      </c>
      <c r="L31" s="27">
        <v>2.1168</v>
      </c>
      <c r="M31" s="31">
        <v>7.0118999999999998</v>
      </c>
      <c r="N31" s="31">
        <v>4.6304999999999996</v>
      </c>
    </row>
    <row r="32" spans="1:14" ht="14.45">
      <c r="A32" s="7"/>
      <c r="B32" s="9">
        <v>36</v>
      </c>
      <c r="C32" s="28">
        <v>257735</v>
      </c>
      <c r="D32" s="28">
        <v>287595</v>
      </c>
      <c r="E32" s="38">
        <v>3.74</v>
      </c>
      <c r="F32" s="38">
        <v>2.85</v>
      </c>
      <c r="G32" s="18"/>
      <c r="H32" s="23">
        <v>36</v>
      </c>
      <c r="I32" s="27">
        <v>4.3658999999999999</v>
      </c>
      <c r="J32" s="27">
        <v>2.7783000000000002</v>
      </c>
      <c r="K32" s="27">
        <v>3.1751999999999998</v>
      </c>
      <c r="L32" s="27">
        <v>2.3814000000000002</v>
      </c>
      <c r="M32" s="31">
        <v>7.5411000000000001</v>
      </c>
      <c r="N32" s="31">
        <v>5.1597000000000008</v>
      </c>
    </row>
    <row r="33" spans="1:14" ht="14.45">
      <c r="A33" s="7"/>
      <c r="B33" s="9">
        <v>37</v>
      </c>
      <c r="C33" s="28">
        <v>241875</v>
      </c>
      <c r="D33" s="28">
        <v>250880</v>
      </c>
      <c r="E33" s="38">
        <v>3.75</v>
      </c>
      <c r="F33" s="38">
        <v>2.81</v>
      </c>
      <c r="G33" s="18"/>
      <c r="H33" s="23">
        <v>37</v>
      </c>
      <c r="I33" s="27">
        <v>4.6304999999999996</v>
      </c>
      <c r="J33" s="27">
        <v>3.0428999999999999</v>
      </c>
      <c r="K33" s="27">
        <v>3.4398</v>
      </c>
      <c r="L33" s="27">
        <v>2.7783000000000002</v>
      </c>
      <c r="M33" s="31">
        <v>8.0702999999999996</v>
      </c>
      <c r="N33" s="31">
        <v>5.8212000000000002</v>
      </c>
    </row>
    <row r="34" spans="1:14" ht="14.45">
      <c r="A34" s="7"/>
      <c r="B34" s="9">
        <v>38</v>
      </c>
      <c r="C34" s="28">
        <v>224598</v>
      </c>
      <c r="D34" s="28">
        <v>226757</v>
      </c>
      <c r="E34" s="38">
        <v>3.83</v>
      </c>
      <c r="F34" s="38">
        <v>2.83</v>
      </c>
      <c r="G34" s="18"/>
      <c r="H34" s="23">
        <v>38</v>
      </c>
      <c r="I34" s="27">
        <v>4.8951000000000002</v>
      </c>
      <c r="J34" s="27">
        <v>3.1751999999999998</v>
      </c>
      <c r="K34" s="27">
        <v>3.9689999999999999</v>
      </c>
      <c r="L34" s="27">
        <v>3.3075000000000001</v>
      </c>
      <c r="M34" s="31">
        <v>8.8641000000000005</v>
      </c>
      <c r="N34" s="31">
        <v>6.4826999999999995</v>
      </c>
    </row>
    <row r="35" spans="1:14" ht="14.45">
      <c r="A35" s="7"/>
      <c r="B35" s="9">
        <v>39</v>
      </c>
      <c r="C35" s="28">
        <v>201562</v>
      </c>
      <c r="D35" s="28">
        <v>206866</v>
      </c>
      <c r="E35" s="38">
        <v>3.79</v>
      </c>
      <c r="F35" s="38">
        <v>2.79</v>
      </c>
      <c r="G35" s="18"/>
      <c r="H35" s="23">
        <v>39</v>
      </c>
      <c r="I35" s="27">
        <v>5.1597</v>
      </c>
      <c r="J35" s="27">
        <v>3.5720999999999998</v>
      </c>
      <c r="K35" s="27">
        <v>4.6304999999999996</v>
      </c>
      <c r="L35" s="27">
        <v>3.4398</v>
      </c>
      <c r="M35" s="31">
        <v>9.7901999999999987</v>
      </c>
      <c r="N35" s="31">
        <v>7.0118999999999998</v>
      </c>
    </row>
    <row r="36" spans="1:14" ht="14.45">
      <c r="A36" s="7"/>
      <c r="B36" s="9">
        <v>40</v>
      </c>
      <c r="C36" s="28">
        <v>184963</v>
      </c>
      <c r="D36" s="28">
        <v>190184</v>
      </c>
      <c r="E36" s="38">
        <v>3.81</v>
      </c>
      <c r="F36" s="38">
        <v>2.85</v>
      </c>
      <c r="G36" s="18"/>
      <c r="H36" s="23">
        <v>40</v>
      </c>
      <c r="I36" s="27">
        <v>5.5566000000000004</v>
      </c>
      <c r="J36" s="27">
        <v>3.7044000000000001</v>
      </c>
      <c r="K36" s="27">
        <v>5.1597</v>
      </c>
      <c r="L36" s="27">
        <v>4.1013000000000002</v>
      </c>
      <c r="M36" s="31">
        <v>10.7163</v>
      </c>
      <c r="N36" s="31">
        <v>7.8056999999999999</v>
      </c>
    </row>
    <row r="37" spans="1:14" ht="14.45">
      <c r="A37" s="7"/>
      <c r="B37" s="9">
        <v>41</v>
      </c>
      <c r="C37" s="28">
        <v>172768</v>
      </c>
      <c r="D37" s="28">
        <v>166076</v>
      </c>
      <c r="E37" s="38">
        <v>3.78</v>
      </c>
      <c r="F37" s="38">
        <v>2.87</v>
      </c>
      <c r="G37" s="18"/>
      <c r="H37" s="23">
        <v>41</v>
      </c>
      <c r="I37" s="27">
        <v>5.6889000000000003</v>
      </c>
      <c r="J37" s="27">
        <v>4.3658999999999999</v>
      </c>
      <c r="K37" s="27">
        <v>5.6889000000000003</v>
      </c>
      <c r="L37" s="27">
        <v>4.6304999999999996</v>
      </c>
      <c r="M37" s="31">
        <v>11.377800000000001</v>
      </c>
      <c r="N37" s="31">
        <v>8.9963999999999995</v>
      </c>
    </row>
    <row r="38" spans="1:14" ht="14.45">
      <c r="A38" s="7"/>
      <c r="B38" s="9">
        <v>42</v>
      </c>
      <c r="C38" s="28">
        <v>162081</v>
      </c>
      <c r="D38" s="28">
        <v>147392</v>
      </c>
      <c r="E38" s="38">
        <v>3.79</v>
      </c>
      <c r="F38" s="38">
        <v>2.89</v>
      </c>
      <c r="G38" s="18"/>
      <c r="H38" s="23">
        <v>42</v>
      </c>
      <c r="I38" s="27">
        <v>6.0857999999999999</v>
      </c>
      <c r="J38" s="27">
        <v>4.8951000000000002</v>
      </c>
      <c r="K38" s="27">
        <v>6.0857999999999999</v>
      </c>
      <c r="L38" s="27">
        <v>5.2919999999999998</v>
      </c>
      <c r="M38" s="31">
        <v>12.1716</v>
      </c>
      <c r="N38" s="31">
        <v>10.187100000000001</v>
      </c>
    </row>
    <row r="39" spans="1:14" ht="14.45">
      <c r="A39" s="7"/>
      <c r="B39" s="9">
        <v>43</v>
      </c>
      <c r="C39" s="28">
        <v>146933</v>
      </c>
      <c r="D39" s="28">
        <v>135533</v>
      </c>
      <c r="E39" s="38">
        <v>3.85</v>
      </c>
      <c r="F39" s="38">
        <v>2.86</v>
      </c>
      <c r="G39" s="18"/>
      <c r="H39" s="23">
        <v>43</v>
      </c>
      <c r="I39" s="27">
        <v>6.6150000000000002</v>
      </c>
      <c r="J39" s="27">
        <v>5.1597</v>
      </c>
      <c r="K39" s="27">
        <v>7.0118999999999998</v>
      </c>
      <c r="L39" s="27">
        <v>5.8212000000000002</v>
      </c>
      <c r="M39" s="31">
        <v>13.626899999999999</v>
      </c>
      <c r="N39" s="31">
        <v>10.9809</v>
      </c>
    </row>
    <row r="40" spans="1:14" ht="14.45">
      <c r="A40" s="7"/>
      <c r="B40" s="9">
        <v>44</v>
      </c>
      <c r="C40" s="28">
        <v>133236</v>
      </c>
      <c r="D40" s="28">
        <v>121561</v>
      </c>
      <c r="E40" s="38">
        <v>3.86</v>
      </c>
      <c r="F40" s="38">
        <v>2.94</v>
      </c>
      <c r="G40" s="18"/>
      <c r="H40" s="23">
        <v>44</v>
      </c>
      <c r="I40" s="27">
        <v>7.1441999999999997</v>
      </c>
      <c r="J40" s="27">
        <v>5.6889000000000003</v>
      </c>
      <c r="K40" s="27">
        <v>7.9379999999999997</v>
      </c>
      <c r="L40" s="27">
        <v>6.8795999999999999</v>
      </c>
      <c r="M40" s="31">
        <v>15.0822</v>
      </c>
      <c r="N40" s="31">
        <v>12.5685</v>
      </c>
    </row>
    <row r="41" spans="1:14" ht="14.45">
      <c r="A41" s="7"/>
      <c r="B41" s="9">
        <v>45</v>
      </c>
      <c r="C41" s="28">
        <v>120937</v>
      </c>
      <c r="D41" s="28">
        <v>110200</v>
      </c>
      <c r="E41" s="38">
        <v>3.85</v>
      </c>
      <c r="F41" s="38">
        <v>2.92</v>
      </c>
      <c r="G41" s="18"/>
      <c r="H41" s="23">
        <v>45</v>
      </c>
      <c r="I41" s="27">
        <v>7.8056999999999999</v>
      </c>
      <c r="J41" s="27">
        <v>6.0857999999999999</v>
      </c>
      <c r="K41" s="27">
        <v>8.7317999999999998</v>
      </c>
      <c r="L41" s="27">
        <v>7.6734</v>
      </c>
      <c r="M41" s="31">
        <v>16.537500000000001</v>
      </c>
      <c r="N41" s="31">
        <v>13.7592</v>
      </c>
    </row>
    <row r="42" spans="1:14" ht="14.45">
      <c r="A42" s="7"/>
      <c r="B42" s="9">
        <v>46</v>
      </c>
      <c r="C42" s="28">
        <v>111502</v>
      </c>
      <c r="D42" s="28">
        <v>100781</v>
      </c>
      <c r="E42" s="38">
        <v>3.89</v>
      </c>
      <c r="F42" s="38">
        <v>2.9</v>
      </c>
      <c r="G42" s="18"/>
      <c r="H42" s="23">
        <v>46</v>
      </c>
      <c r="I42" s="27">
        <v>8.3348999999999993</v>
      </c>
      <c r="J42" s="27">
        <v>6.6150000000000002</v>
      </c>
      <c r="K42" s="27">
        <v>9.7902000000000005</v>
      </c>
      <c r="L42" s="27">
        <v>8.3348999999999993</v>
      </c>
      <c r="M42" s="31">
        <v>18.1251</v>
      </c>
      <c r="N42" s="31">
        <v>14.9499</v>
      </c>
    </row>
    <row r="43" spans="1:14" ht="14.45">
      <c r="A43" s="7"/>
      <c r="B43" s="9">
        <v>47</v>
      </c>
      <c r="C43" s="28">
        <v>98880</v>
      </c>
      <c r="D43" s="28">
        <v>92120</v>
      </c>
      <c r="E43" s="38">
        <v>3.85</v>
      </c>
      <c r="F43" s="38">
        <v>2.93</v>
      </c>
      <c r="G43" s="18"/>
      <c r="H43" s="23">
        <v>47</v>
      </c>
      <c r="I43" s="27">
        <v>8.9963999999999995</v>
      </c>
      <c r="J43" s="27">
        <v>7.1441999999999997</v>
      </c>
      <c r="K43" s="27">
        <v>11.2455</v>
      </c>
      <c r="L43" s="27">
        <v>9.3933</v>
      </c>
      <c r="M43" s="31">
        <v>20.241900000000001</v>
      </c>
      <c r="N43" s="31">
        <v>16.537500000000001</v>
      </c>
    </row>
    <row r="44" spans="1:14" ht="14.45">
      <c r="A44" s="7"/>
      <c r="B44" s="9">
        <v>48</v>
      </c>
      <c r="C44" s="28">
        <v>87832</v>
      </c>
      <c r="D44" s="28">
        <v>83038</v>
      </c>
      <c r="E44" s="38">
        <v>3.89</v>
      </c>
      <c r="F44" s="38">
        <v>2.92</v>
      </c>
      <c r="G44" s="18"/>
      <c r="H44" s="23">
        <v>48</v>
      </c>
      <c r="I44" s="27">
        <v>10.187099999999999</v>
      </c>
      <c r="J44" s="27">
        <v>7.8056999999999999</v>
      </c>
      <c r="K44" s="27">
        <v>12.8331</v>
      </c>
      <c r="L44" s="27">
        <v>10.451700000000001</v>
      </c>
      <c r="M44" s="31">
        <v>23.020199999999999</v>
      </c>
      <c r="N44" s="31">
        <v>18.257400000000001</v>
      </c>
    </row>
    <row r="45" spans="1:14" ht="14.45">
      <c r="A45" s="7"/>
      <c r="B45" s="9">
        <v>49</v>
      </c>
      <c r="C45" s="28">
        <v>78218</v>
      </c>
      <c r="D45" s="28">
        <v>76567</v>
      </c>
      <c r="E45" s="38">
        <v>3.88</v>
      </c>
      <c r="F45" s="38">
        <v>2.94</v>
      </c>
      <c r="G45" s="18"/>
      <c r="H45" s="23">
        <v>49</v>
      </c>
      <c r="I45" s="27">
        <v>11.377800000000001</v>
      </c>
      <c r="J45" s="27">
        <v>8.3348999999999993</v>
      </c>
      <c r="K45" s="27">
        <v>14.4207</v>
      </c>
      <c r="L45" s="27">
        <v>11.6424</v>
      </c>
      <c r="M45" s="31">
        <v>25.798500000000001</v>
      </c>
      <c r="N45" s="31">
        <v>19.9773</v>
      </c>
    </row>
    <row r="46" spans="1:14" ht="14.45">
      <c r="A46" s="7"/>
      <c r="B46" s="9">
        <v>50</v>
      </c>
      <c r="C46" s="28">
        <v>69259</v>
      </c>
      <c r="D46" s="28">
        <v>69771</v>
      </c>
      <c r="E46" s="38">
        <v>3.89</v>
      </c>
      <c r="F46" s="38">
        <v>2.93</v>
      </c>
      <c r="G46" s="18"/>
      <c r="H46" s="23">
        <v>50</v>
      </c>
      <c r="I46" s="27">
        <v>12.5685</v>
      </c>
      <c r="J46" s="27">
        <v>8.9963999999999995</v>
      </c>
      <c r="K46" s="27">
        <v>16.669799999999999</v>
      </c>
      <c r="L46" s="27">
        <v>12.8331</v>
      </c>
      <c r="M46" s="31">
        <v>29.238299999999999</v>
      </c>
      <c r="N46" s="31">
        <v>21.829499999999999</v>
      </c>
    </row>
    <row r="47" spans="1:14" ht="14.45">
      <c r="A47" s="7"/>
      <c r="B47" s="9">
        <v>51</v>
      </c>
      <c r="C47" s="28">
        <v>61174</v>
      </c>
      <c r="D47" s="28">
        <v>63737</v>
      </c>
      <c r="E47" s="38">
        <v>3.88</v>
      </c>
      <c r="F47" s="38">
        <v>2.94</v>
      </c>
      <c r="G47" s="18"/>
      <c r="H47" s="23">
        <v>51</v>
      </c>
      <c r="I47" s="27">
        <v>14.0238</v>
      </c>
      <c r="J47" s="27">
        <v>9.5256000000000007</v>
      </c>
      <c r="K47" s="27">
        <v>18.918900000000001</v>
      </c>
      <c r="L47" s="27">
        <v>14.4207</v>
      </c>
      <c r="M47" s="31">
        <v>32.942700000000002</v>
      </c>
      <c r="N47" s="31">
        <v>23.946300000000001</v>
      </c>
    </row>
    <row r="48" spans="1:14" ht="14.45">
      <c r="A48" s="7"/>
      <c r="B48" s="9">
        <v>52</v>
      </c>
      <c r="C48" s="28">
        <v>54027</v>
      </c>
      <c r="D48" s="28">
        <v>58373</v>
      </c>
      <c r="E48" s="38">
        <v>3.9</v>
      </c>
      <c r="F48" s="38">
        <v>2.93</v>
      </c>
      <c r="G48" s="18"/>
      <c r="H48" s="23">
        <v>52</v>
      </c>
      <c r="I48" s="27">
        <v>15.7437</v>
      </c>
      <c r="J48" s="27">
        <v>10.451700000000001</v>
      </c>
      <c r="K48" s="27">
        <v>21.829499999999999</v>
      </c>
      <c r="L48" s="27">
        <v>15.6114</v>
      </c>
      <c r="M48" s="31">
        <v>37.5732</v>
      </c>
      <c r="N48" s="31">
        <v>26.063099999999999</v>
      </c>
    </row>
    <row r="49" spans="1:14" ht="14.45">
      <c r="A49" s="7"/>
      <c r="B49" s="9">
        <v>53</v>
      </c>
      <c r="C49" s="28">
        <v>47498</v>
      </c>
      <c r="D49" s="28">
        <v>52876</v>
      </c>
      <c r="E49" s="38">
        <v>3.9</v>
      </c>
      <c r="F49" s="38">
        <v>2.93</v>
      </c>
      <c r="G49" s="18"/>
      <c r="H49" s="23">
        <v>53</v>
      </c>
      <c r="I49" s="27">
        <v>17.4636</v>
      </c>
      <c r="J49" s="27">
        <v>11.377800000000001</v>
      </c>
      <c r="K49" s="27">
        <v>25.269300000000001</v>
      </c>
      <c r="L49" s="27">
        <v>17.4636</v>
      </c>
      <c r="M49" s="31">
        <v>42.732900000000001</v>
      </c>
      <c r="N49" s="31">
        <v>28.8414</v>
      </c>
    </row>
    <row r="50" spans="1:14" ht="14.45">
      <c r="A50" s="7"/>
      <c r="B50" s="9">
        <v>54</v>
      </c>
      <c r="C50" s="28">
        <v>41703</v>
      </c>
      <c r="D50" s="28">
        <v>47738</v>
      </c>
      <c r="E50" s="38">
        <v>3.89</v>
      </c>
      <c r="F50" s="38">
        <v>2.93</v>
      </c>
      <c r="G50" s="18"/>
      <c r="H50" s="23">
        <v>54</v>
      </c>
      <c r="I50" s="27">
        <v>19.844999999999999</v>
      </c>
      <c r="J50" s="27">
        <v>12.303900000000001</v>
      </c>
      <c r="K50" s="27">
        <v>28.709099999999999</v>
      </c>
      <c r="L50" s="27">
        <v>19.580400000000001</v>
      </c>
      <c r="M50" s="31">
        <v>48.554099999999998</v>
      </c>
      <c r="N50" s="31">
        <v>31.884300000000003</v>
      </c>
    </row>
    <row r="51" spans="1:14" ht="14.45">
      <c r="A51" s="7"/>
      <c r="B51" s="9">
        <v>55</v>
      </c>
      <c r="C51" s="28">
        <v>36906</v>
      </c>
      <c r="D51" s="28">
        <v>42878</v>
      </c>
      <c r="E51" s="38">
        <v>3.91</v>
      </c>
      <c r="F51" s="38">
        <v>2.96</v>
      </c>
      <c r="G51" s="18"/>
      <c r="H51" s="23">
        <v>55</v>
      </c>
      <c r="I51" s="27">
        <v>22.226400000000002</v>
      </c>
      <c r="J51" s="27">
        <v>13.7592</v>
      </c>
      <c r="K51" s="27">
        <v>32.810400000000001</v>
      </c>
      <c r="L51" s="27">
        <v>22.094100000000001</v>
      </c>
      <c r="M51" s="31">
        <v>55.036799999999999</v>
      </c>
      <c r="N51" s="31">
        <v>35.853300000000004</v>
      </c>
    </row>
    <row r="52" spans="1:14" ht="14.45">
      <c r="A52" s="7"/>
      <c r="B52" s="9">
        <v>56</v>
      </c>
      <c r="C52" s="28">
        <v>32550</v>
      </c>
      <c r="D52" s="28">
        <v>38160</v>
      </c>
      <c r="E52" s="38">
        <v>3.92</v>
      </c>
      <c r="F52" s="38">
        <v>2.94</v>
      </c>
      <c r="G52" s="18"/>
      <c r="H52" s="23">
        <v>56</v>
      </c>
      <c r="I52" s="27">
        <v>24.872399999999999</v>
      </c>
      <c r="J52" s="27">
        <v>14.9499</v>
      </c>
      <c r="K52" s="27">
        <v>37.705500000000001</v>
      </c>
      <c r="L52" s="27">
        <v>25.137</v>
      </c>
      <c r="M52" s="31">
        <v>62.5779</v>
      </c>
      <c r="N52" s="31">
        <v>40.0869</v>
      </c>
    </row>
    <row r="53" spans="1:14" ht="14.45">
      <c r="A53" s="7"/>
      <c r="B53" s="9">
        <v>57</v>
      </c>
      <c r="C53" s="28">
        <v>28795</v>
      </c>
      <c r="D53" s="28">
        <v>33786</v>
      </c>
      <c r="E53" s="38">
        <v>3.92</v>
      </c>
      <c r="F53" s="38">
        <v>2.95</v>
      </c>
      <c r="G53" s="18"/>
      <c r="H53" s="23">
        <v>57</v>
      </c>
      <c r="I53" s="27">
        <v>27.253799999999998</v>
      </c>
      <c r="J53" s="27">
        <v>16.9344</v>
      </c>
      <c r="K53" s="27">
        <v>43.526699999999998</v>
      </c>
      <c r="L53" s="27">
        <v>28.444500000000001</v>
      </c>
      <c r="M53" s="31">
        <v>70.780499999999989</v>
      </c>
      <c r="N53" s="31">
        <v>45.378900000000002</v>
      </c>
    </row>
    <row r="54" spans="1:14" ht="14.45">
      <c r="A54" s="7"/>
      <c r="B54" s="9">
        <v>58</v>
      </c>
      <c r="C54" s="28">
        <v>25399</v>
      </c>
      <c r="D54" s="28">
        <v>29852</v>
      </c>
      <c r="E54" s="38">
        <v>3.94</v>
      </c>
      <c r="F54" s="38">
        <v>2.95</v>
      </c>
      <c r="G54" s="18"/>
      <c r="H54" s="23">
        <v>58</v>
      </c>
      <c r="I54" s="27">
        <v>30.296700000000001</v>
      </c>
      <c r="J54" s="27">
        <v>18.918900000000001</v>
      </c>
      <c r="K54" s="27">
        <v>50.274000000000001</v>
      </c>
      <c r="L54" s="27">
        <v>32.5458</v>
      </c>
      <c r="M54" s="31">
        <v>80.570700000000002</v>
      </c>
      <c r="N54" s="31">
        <v>51.464700000000001</v>
      </c>
    </row>
    <row r="55" spans="1:14" ht="14.45">
      <c r="A55" s="7"/>
      <c r="B55" s="9">
        <v>59</v>
      </c>
      <c r="C55" s="28">
        <v>22852</v>
      </c>
      <c r="D55" s="28">
        <v>26379</v>
      </c>
      <c r="E55" s="38">
        <v>3.93</v>
      </c>
      <c r="F55" s="38">
        <v>2.97</v>
      </c>
      <c r="G55" s="18"/>
      <c r="H55" s="23">
        <v>59</v>
      </c>
      <c r="I55" s="27">
        <v>33.471899999999998</v>
      </c>
      <c r="J55" s="27">
        <v>21.167999999999999</v>
      </c>
      <c r="K55" s="27">
        <v>55.962899999999998</v>
      </c>
      <c r="L55" s="27">
        <v>37.308599999999998</v>
      </c>
      <c r="M55" s="31">
        <v>89.434799999999996</v>
      </c>
      <c r="N55" s="31">
        <v>58.476599999999998</v>
      </c>
    </row>
    <row r="56" spans="1:14" ht="14.45">
      <c r="A56" s="7"/>
      <c r="B56" s="9">
        <v>60</v>
      </c>
      <c r="C56" s="28">
        <v>20471</v>
      </c>
      <c r="D56" s="28">
        <v>23257</v>
      </c>
      <c r="E56" s="38">
        <v>3.93</v>
      </c>
      <c r="F56" s="38">
        <v>2.96</v>
      </c>
      <c r="G56" s="18"/>
      <c r="H56" s="23">
        <v>60</v>
      </c>
      <c r="I56" s="27">
        <v>37.043999999999997</v>
      </c>
      <c r="J56" s="27">
        <v>23.681699999999999</v>
      </c>
      <c r="K56" s="27">
        <v>62.842500000000001</v>
      </c>
      <c r="L56" s="27">
        <v>42.6006</v>
      </c>
      <c r="M56" s="31">
        <v>99.886499999999998</v>
      </c>
      <c r="N56" s="31">
        <v>66.282299999999992</v>
      </c>
    </row>
    <row r="57" spans="1:14" ht="14.45">
      <c r="A57" s="7"/>
      <c r="B57" s="9">
        <v>61</v>
      </c>
      <c r="C57" s="28">
        <v>18784</v>
      </c>
      <c r="D57" s="28">
        <v>20542</v>
      </c>
      <c r="E57" s="38">
        <v>3.93</v>
      </c>
      <c r="F57" s="38">
        <v>2.97</v>
      </c>
      <c r="G57" s="18"/>
      <c r="H57" s="23">
        <v>61</v>
      </c>
      <c r="I57" s="27">
        <v>40.483800000000002</v>
      </c>
      <c r="J57" s="27">
        <v>26.46</v>
      </c>
      <c r="K57" s="27">
        <v>68.399100000000004</v>
      </c>
      <c r="L57" s="27">
        <v>48.686399999999999</v>
      </c>
      <c r="M57" s="31">
        <v>108.88290000000001</v>
      </c>
      <c r="N57" s="31">
        <v>75.1464</v>
      </c>
    </row>
    <row r="58" spans="1:14" ht="14.45">
      <c r="A58" s="7"/>
      <c r="B58" s="9">
        <v>62</v>
      </c>
      <c r="C58" s="28">
        <v>17705</v>
      </c>
      <c r="D58" s="28">
        <v>18113</v>
      </c>
      <c r="E58" s="38">
        <v>3.92</v>
      </c>
      <c r="F58" s="38">
        <v>2.97</v>
      </c>
      <c r="G58" s="18"/>
      <c r="H58" s="23">
        <v>62</v>
      </c>
      <c r="I58" s="27">
        <v>45.1143</v>
      </c>
      <c r="J58" s="27">
        <v>29.635200000000001</v>
      </c>
      <c r="K58" s="27">
        <v>69.986699999999999</v>
      </c>
      <c r="L58" s="27">
        <v>55.566000000000003</v>
      </c>
      <c r="M58" s="31">
        <v>115.101</v>
      </c>
      <c r="N58" s="31">
        <v>85.2012</v>
      </c>
    </row>
    <row r="59" spans="1:14" ht="14.45">
      <c r="A59" s="7"/>
      <c r="B59" s="9">
        <v>63</v>
      </c>
      <c r="C59" s="28">
        <v>14625</v>
      </c>
      <c r="D59" s="28">
        <v>16021</v>
      </c>
      <c r="E59" s="38">
        <v>3.92</v>
      </c>
      <c r="F59" s="38">
        <v>2.97</v>
      </c>
      <c r="G59" s="18"/>
      <c r="H59" s="23">
        <v>63</v>
      </c>
      <c r="I59" s="27">
        <v>53.713799999999999</v>
      </c>
      <c r="J59" s="27">
        <v>32.942700000000002</v>
      </c>
      <c r="K59" s="27">
        <v>85.730400000000003</v>
      </c>
      <c r="L59" s="27">
        <v>63.503999999999998</v>
      </c>
      <c r="M59" s="31">
        <v>139.4442</v>
      </c>
      <c r="N59" s="31">
        <v>96.446699999999993</v>
      </c>
    </row>
    <row r="60" spans="1:14" ht="14.45">
      <c r="A60" s="7"/>
      <c r="B60" s="9">
        <v>64</v>
      </c>
      <c r="C60" s="28">
        <v>12321</v>
      </c>
      <c r="D60" s="28">
        <v>14206</v>
      </c>
      <c r="E60" s="38">
        <v>3.91</v>
      </c>
      <c r="F60" s="38">
        <v>2.97</v>
      </c>
      <c r="G60" s="18"/>
      <c r="H60" s="23">
        <v>64</v>
      </c>
      <c r="I60" s="27">
        <v>65.0916</v>
      </c>
      <c r="J60" s="27">
        <v>36.647100000000002</v>
      </c>
      <c r="K60" s="27">
        <v>99.886499999999998</v>
      </c>
      <c r="L60" s="27">
        <v>71.971199999999996</v>
      </c>
      <c r="M60" s="31">
        <v>164.97809999999998</v>
      </c>
      <c r="N60" s="31">
        <v>108.6183</v>
      </c>
    </row>
    <row r="61" spans="1:14" ht="14.45">
      <c r="A61" s="7"/>
      <c r="B61" s="9">
        <v>65</v>
      </c>
      <c r="C61" s="28">
        <v>9088</v>
      </c>
      <c r="D61" s="28">
        <v>10463</v>
      </c>
      <c r="E61" s="38">
        <v>3.97</v>
      </c>
      <c r="F61" s="38">
        <v>3.01</v>
      </c>
      <c r="G61" s="18"/>
      <c r="H61" s="23">
        <v>65</v>
      </c>
      <c r="I61" s="27">
        <v>73.426500000000004</v>
      </c>
      <c r="J61" s="27">
        <v>40.880699999999997</v>
      </c>
      <c r="K61" s="27">
        <v>153.86490000000001</v>
      </c>
      <c r="L61" s="27">
        <v>108.88290000000001</v>
      </c>
      <c r="M61" s="31">
        <v>227.29140000000001</v>
      </c>
      <c r="N61" s="31">
        <v>149.7636</v>
      </c>
    </row>
    <row r="62" spans="1:14" ht="14.45">
      <c r="A62" s="7"/>
      <c r="B62" s="9">
        <v>66</v>
      </c>
      <c r="C62" s="28">
        <v>7916</v>
      </c>
      <c r="D62" s="28">
        <v>9119</v>
      </c>
      <c r="E62" s="38">
        <v>3.98</v>
      </c>
      <c r="F62" s="38">
        <v>3.02</v>
      </c>
      <c r="G62" s="18"/>
      <c r="H62" s="23">
        <v>66</v>
      </c>
      <c r="I62" s="27">
        <v>83.084400000000002</v>
      </c>
      <c r="J62" s="27">
        <v>45.1143</v>
      </c>
      <c r="K62" s="27">
        <v>178.2081</v>
      </c>
      <c r="L62" s="27">
        <v>127.008</v>
      </c>
      <c r="M62" s="31">
        <v>261.29250000000002</v>
      </c>
      <c r="N62" s="31">
        <v>172.1223</v>
      </c>
    </row>
    <row r="63" spans="1:14" ht="14.45">
      <c r="A63" s="1"/>
      <c r="B63" s="9">
        <v>67</v>
      </c>
      <c r="C63" s="22"/>
      <c r="D63" s="22"/>
      <c r="E63" s="22"/>
      <c r="F63" s="22"/>
      <c r="G63" s="1"/>
      <c r="H63" s="23">
        <v>67</v>
      </c>
      <c r="I63" s="27">
        <v>93.933000000000007</v>
      </c>
      <c r="J63" s="27">
        <v>49.877099999999999</v>
      </c>
      <c r="K63" s="27"/>
      <c r="L63" s="27"/>
      <c r="M63" s="31"/>
      <c r="N63" s="31"/>
    </row>
    <row r="64" spans="1:14" ht="14.45">
      <c r="A64" s="1"/>
      <c r="B64" s="9">
        <v>68</v>
      </c>
      <c r="C64" s="22"/>
      <c r="D64" s="22"/>
      <c r="E64" s="22"/>
      <c r="F64" s="22"/>
      <c r="G64" s="1"/>
      <c r="H64" s="23">
        <v>68</v>
      </c>
      <c r="I64" s="27">
        <v>105.9723</v>
      </c>
      <c r="J64" s="27">
        <v>55.1691</v>
      </c>
      <c r="K64" s="27"/>
      <c r="L64" s="27"/>
      <c r="M64" s="31"/>
      <c r="N64" s="31"/>
    </row>
    <row r="65" spans="1:14" ht="15" thickBot="1">
      <c r="A65" s="1"/>
      <c r="B65" s="10">
        <v>69</v>
      </c>
      <c r="C65" s="22"/>
      <c r="D65" s="22"/>
      <c r="E65" s="22"/>
      <c r="F65" s="22"/>
      <c r="G65" s="1"/>
      <c r="H65" s="25">
        <v>69</v>
      </c>
      <c r="I65" s="27">
        <v>119.8638</v>
      </c>
      <c r="J65" s="27">
        <v>60.725700000000003</v>
      </c>
      <c r="K65" s="27"/>
      <c r="L65" s="27"/>
      <c r="M65" s="31"/>
      <c r="N65" s="31"/>
    </row>
    <row r="66" spans="1:14">
      <c r="A66" s="1"/>
      <c r="B66" s="1"/>
      <c r="D66" s="4"/>
      <c r="E66" s="4"/>
      <c r="F66" s="4"/>
      <c r="M66" s="153"/>
      <c r="N66" s="153"/>
    </row>
    <row r="67" spans="1:14">
      <c r="A67" s="14"/>
      <c r="B67" s="11"/>
    </row>
    <row r="68" spans="1:14">
      <c r="A68" s="7"/>
      <c r="B68" s="7"/>
      <c r="C68" s="19"/>
      <c r="D68" s="16"/>
      <c r="E68" s="16"/>
      <c r="F68" s="16"/>
    </row>
    <row r="69" spans="1:14">
      <c r="A69" s="7"/>
      <c r="B69" s="7"/>
      <c r="C69" s="19"/>
      <c r="D69" s="16"/>
      <c r="E69" s="16"/>
      <c r="F69" s="16"/>
    </row>
    <row r="70" spans="1:14">
      <c r="A70" s="7"/>
      <c r="B70" s="7"/>
      <c r="C70" s="19"/>
      <c r="D70" s="16"/>
      <c r="E70" s="16"/>
      <c r="F70" s="16"/>
    </row>
    <row r="71" spans="1:14">
      <c r="A71" s="7"/>
      <c r="B71" s="7"/>
      <c r="C71" s="19"/>
      <c r="D71" s="16"/>
      <c r="E71" s="16"/>
      <c r="F71" s="16"/>
    </row>
    <row r="72" spans="1:14">
      <c r="A72" s="7"/>
      <c r="B72" s="7"/>
    </row>
  </sheetData>
  <mergeCells count="7">
    <mergeCell ref="M9:N9"/>
    <mergeCell ref="M66:N66"/>
    <mergeCell ref="I9:J9"/>
    <mergeCell ref="K9:L9"/>
    <mergeCell ref="B9:B10"/>
    <mergeCell ref="C9:D9"/>
    <mergeCell ref="H9: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0"/>
  <sheetViews>
    <sheetView topLeftCell="A4" workbookViewId="0">
      <selection activeCell="C67" sqref="C67"/>
    </sheetView>
  </sheetViews>
  <sheetFormatPr defaultColWidth="12.7109375" defaultRowHeight="13.5"/>
  <cols>
    <col min="1" max="1" width="3.140625" style="6" customWidth="1"/>
    <col min="2" max="2" width="8.140625" style="6" customWidth="1"/>
    <col min="3" max="4" width="10" style="1" customWidth="1"/>
    <col min="5" max="5" width="10.42578125" style="7" customWidth="1"/>
    <col min="6" max="16384" width="12.7109375" style="7"/>
  </cols>
  <sheetData>
    <row r="1" spans="1:6">
      <c r="A1" s="13"/>
      <c r="B1" s="5"/>
      <c r="D1" s="2"/>
    </row>
    <row r="2" spans="1:6">
      <c r="B2" s="5"/>
    </row>
    <row r="3" spans="1:6">
      <c r="B3" s="6" t="s">
        <v>58</v>
      </c>
    </row>
    <row r="4" spans="1:6">
      <c r="C4" s="6"/>
      <c r="D4" s="6"/>
    </row>
    <row r="5" spans="1:6" ht="16.5" customHeight="1">
      <c r="B5" s="6" t="s">
        <v>59</v>
      </c>
    </row>
    <row r="8" spans="1:6" ht="14.1" thickBot="1">
      <c r="B8" s="5"/>
      <c r="C8" s="1" t="s">
        <v>60</v>
      </c>
    </row>
    <row r="9" spans="1:6" ht="14.1" thickBot="1">
      <c r="B9" s="20"/>
      <c r="C9" s="17" t="s">
        <v>2</v>
      </c>
      <c r="D9" s="15" t="s">
        <v>7</v>
      </c>
      <c r="E9" s="17" t="s">
        <v>2</v>
      </c>
      <c r="F9" s="15" t="s">
        <v>7</v>
      </c>
    </row>
    <row r="10" spans="1:6" ht="14.45">
      <c r="A10" s="7"/>
      <c r="B10" s="8">
        <v>15</v>
      </c>
      <c r="C10" s="21">
        <v>1.2530699999999999</v>
      </c>
      <c r="D10" s="21">
        <v>1.4458500000000001</v>
      </c>
      <c r="E10" s="12"/>
      <c r="F10" s="12"/>
    </row>
    <row r="11" spans="1:6" ht="14.45">
      <c r="A11" s="7"/>
      <c r="B11" s="9">
        <v>16</v>
      </c>
      <c r="C11" s="21">
        <v>1.2691349999999999</v>
      </c>
      <c r="D11" s="21">
        <v>1.4779800000000001</v>
      </c>
      <c r="E11" s="12"/>
      <c r="F11" s="12"/>
    </row>
    <row r="12" spans="1:6" ht="14.45">
      <c r="A12" s="7"/>
      <c r="B12" s="9">
        <v>17</v>
      </c>
      <c r="C12" s="21">
        <v>1.2691349999999999</v>
      </c>
      <c r="D12" s="21">
        <v>1.4779800000000001</v>
      </c>
      <c r="E12" s="12"/>
      <c r="F12" s="12"/>
    </row>
    <row r="13" spans="1:6" ht="14.45">
      <c r="A13" s="7"/>
      <c r="B13" s="9">
        <v>18</v>
      </c>
      <c r="C13" s="21">
        <v>1.2691349999999999</v>
      </c>
      <c r="D13" s="21">
        <v>1.4779800000000001</v>
      </c>
      <c r="E13" s="12"/>
      <c r="F13" s="12"/>
    </row>
    <row r="14" spans="1:6" ht="14.45">
      <c r="A14" s="7"/>
      <c r="B14" s="9">
        <v>19</v>
      </c>
      <c r="C14" s="21">
        <v>1.2691349999999999</v>
      </c>
      <c r="D14" s="21">
        <v>1.5101100000000001</v>
      </c>
      <c r="E14" s="12"/>
      <c r="F14" s="12"/>
    </row>
    <row r="15" spans="1:6" ht="14.45">
      <c r="A15" s="7"/>
      <c r="B15" s="9">
        <v>20</v>
      </c>
      <c r="C15" s="21">
        <v>1.2691349999999999</v>
      </c>
      <c r="D15" s="21">
        <v>1.5422400000000001</v>
      </c>
      <c r="E15" s="12"/>
      <c r="F15" s="12"/>
    </row>
    <row r="16" spans="1:6" ht="14.45">
      <c r="A16" s="7"/>
      <c r="B16" s="9">
        <v>21</v>
      </c>
      <c r="C16" s="21">
        <v>1.2209399999999999</v>
      </c>
      <c r="D16" s="21">
        <v>1.5583050000000001</v>
      </c>
      <c r="E16" s="12"/>
      <c r="F16" s="12"/>
    </row>
    <row r="17" spans="1:6" ht="14.45">
      <c r="A17" s="7"/>
      <c r="B17" s="9">
        <v>22</v>
      </c>
      <c r="C17" s="21">
        <v>1.1245499999999999</v>
      </c>
      <c r="D17" s="21">
        <v>1.5583050000000001</v>
      </c>
      <c r="E17" s="12"/>
      <c r="F17" s="12"/>
    </row>
    <row r="18" spans="1:6" ht="14.45">
      <c r="A18" s="7"/>
      <c r="B18" s="9">
        <v>23</v>
      </c>
      <c r="C18" s="21">
        <v>1.06029</v>
      </c>
      <c r="D18" s="21">
        <v>1.5583050000000001</v>
      </c>
      <c r="E18" s="12"/>
      <c r="F18" s="12"/>
    </row>
    <row r="19" spans="1:6" ht="14.45">
      <c r="A19" s="7"/>
      <c r="B19" s="9">
        <v>24</v>
      </c>
      <c r="C19" s="21">
        <v>0.99602999999999997</v>
      </c>
      <c r="D19" s="21">
        <v>1.590435</v>
      </c>
      <c r="E19" s="12"/>
      <c r="F19" s="12"/>
    </row>
    <row r="20" spans="1:6" ht="14.45">
      <c r="A20" s="7"/>
      <c r="B20" s="9">
        <v>25</v>
      </c>
      <c r="C20" s="21">
        <v>0.96389999999999998</v>
      </c>
      <c r="D20" s="21">
        <v>1.590435</v>
      </c>
      <c r="E20" s="12"/>
      <c r="F20" s="12"/>
    </row>
    <row r="21" spans="1:6" ht="14.45">
      <c r="A21" s="7"/>
      <c r="B21" s="9">
        <v>26</v>
      </c>
      <c r="C21" s="21">
        <v>0.93176999999999999</v>
      </c>
      <c r="D21" s="21">
        <v>1.686825</v>
      </c>
      <c r="E21" s="12"/>
      <c r="F21" s="12"/>
    </row>
    <row r="22" spans="1:6" ht="14.45">
      <c r="A22" s="7"/>
      <c r="B22" s="9">
        <v>27</v>
      </c>
      <c r="C22" s="21">
        <v>0.89964</v>
      </c>
      <c r="D22" s="21">
        <v>1.751085</v>
      </c>
      <c r="E22" s="12"/>
      <c r="F22" s="12"/>
    </row>
    <row r="23" spans="1:6" ht="14.45">
      <c r="A23" s="7"/>
      <c r="B23" s="9">
        <v>28</v>
      </c>
      <c r="C23" s="21">
        <v>0.89964</v>
      </c>
      <c r="D23" s="21">
        <v>1.815345</v>
      </c>
      <c r="E23" s="12"/>
      <c r="F23" s="12"/>
    </row>
    <row r="24" spans="1:6" ht="14.45">
      <c r="A24" s="7"/>
      <c r="B24" s="9">
        <v>29</v>
      </c>
      <c r="C24" s="21">
        <v>0.89964</v>
      </c>
      <c r="D24" s="21">
        <v>1.879605</v>
      </c>
      <c r="E24" s="12"/>
      <c r="F24" s="12"/>
    </row>
    <row r="25" spans="1:6" ht="14.45">
      <c r="A25" s="7"/>
      <c r="B25" s="9">
        <v>30</v>
      </c>
      <c r="C25" s="21">
        <v>0.89964</v>
      </c>
      <c r="D25" s="21">
        <v>1.943865</v>
      </c>
      <c r="E25" s="12"/>
      <c r="F25" s="12"/>
    </row>
    <row r="26" spans="1:6" ht="14.45">
      <c r="A26" s="7"/>
      <c r="B26" s="9">
        <v>31</v>
      </c>
      <c r="C26" s="21">
        <v>0.94783499999999998</v>
      </c>
      <c r="D26" s="21">
        <v>1.9759949999999999</v>
      </c>
      <c r="E26" s="12"/>
      <c r="F26" s="12"/>
    </row>
    <row r="27" spans="1:6" ht="14.45">
      <c r="A27" s="7"/>
      <c r="B27" s="9">
        <v>32</v>
      </c>
      <c r="C27" s="21">
        <v>0.96389999999999998</v>
      </c>
      <c r="D27" s="21">
        <v>2.0402550000000002</v>
      </c>
      <c r="E27" s="12"/>
      <c r="F27" s="12"/>
    </row>
    <row r="28" spans="1:6" ht="14.45">
      <c r="A28" s="7"/>
      <c r="B28" s="9">
        <v>33</v>
      </c>
      <c r="C28" s="21">
        <v>0.99602999999999997</v>
      </c>
      <c r="D28" s="21">
        <v>2.1205799999999999</v>
      </c>
      <c r="E28" s="12"/>
      <c r="F28" s="12"/>
    </row>
    <row r="29" spans="1:6" ht="14.45">
      <c r="A29" s="7"/>
      <c r="B29" s="9">
        <v>34</v>
      </c>
      <c r="C29" s="21">
        <v>1.06029</v>
      </c>
      <c r="D29" s="21">
        <v>2.2330350000000001</v>
      </c>
      <c r="E29" s="12"/>
      <c r="F29" s="12"/>
    </row>
    <row r="30" spans="1:6" ht="14.45">
      <c r="A30" s="7"/>
      <c r="B30" s="9">
        <v>35</v>
      </c>
      <c r="C30" s="21">
        <v>1.1084849999999999</v>
      </c>
      <c r="D30" s="21">
        <v>2.3454899999999999</v>
      </c>
      <c r="E30" s="12"/>
      <c r="F30" s="12"/>
    </row>
    <row r="31" spans="1:6" ht="14.45">
      <c r="A31" s="7"/>
      <c r="B31" s="9">
        <v>36</v>
      </c>
      <c r="C31" s="21">
        <v>1.1727449999999999</v>
      </c>
      <c r="D31" s="21">
        <v>2.490075</v>
      </c>
      <c r="E31" s="12"/>
      <c r="F31" s="12"/>
    </row>
    <row r="32" spans="1:6" ht="14.45">
      <c r="A32" s="7"/>
      <c r="B32" s="9">
        <v>37</v>
      </c>
      <c r="C32" s="21">
        <v>1.2691349999999999</v>
      </c>
      <c r="D32" s="21">
        <v>2.682855</v>
      </c>
      <c r="E32" s="12"/>
      <c r="F32" s="12"/>
    </row>
    <row r="33" spans="1:6" ht="14.45">
      <c r="A33" s="7"/>
      <c r="B33" s="9">
        <v>38</v>
      </c>
      <c r="C33" s="21">
        <v>1.3494600000000001</v>
      </c>
      <c r="D33" s="21">
        <v>2.8756349999999999</v>
      </c>
      <c r="E33" s="12"/>
      <c r="F33" s="12"/>
    </row>
    <row r="34" spans="1:6" ht="14.45">
      <c r="A34" s="7"/>
      <c r="B34" s="9">
        <v>39</v>
      </c>
      <c r="C34" s="21">
        <v>1.4458500000000001</v>
      </c>
      <c r="D34" s="21">
        <v>3.1166100000000001</v>
      </c>
      <c r="E34" s="12"/>
      <c r="F34" s="12"/>
    </row>
    <row r="35" spans="1:6" ht="14.45">
      <c r="A35" s="7"/>
      <c r="B35" s="9">
        <v>40</v>
      </c>
      <c r="C35" s="21">
        <v>1.590435</v>
      </c>
      <c r="D35" s="21">
        <v>3.4218449999999998</v>
      </c>
      <c r="E35" s="12"/>
      <c r="F35" s="12"/>
    </row>
    <row r="36" spans="1:6" ht="14.45">
      <c r="A36" s="7"/>
      <c r="B36" s="9">
        <v>41</v>
      </c>
      <c r="C36" s="21">
        <v>1.73502</v>
      </c>
      <c r="D36" s="21">
        <v>3.7270799999999999</v>
      </c>
      <c r="E36" s="12"/>
      <c r="F36" s="12"/>
    </row>
    <row r="37" spans="1:6" ht="14.45">
      <c r="A37" s="7"/>
      <c r="B37" s="9">
        <v>42</v>
      </c>
      <c r="C37" s="21">
        <v>1.911735</v>
      </c>
      <c r="D37" s="21">
        <v>4.0965749999999996</v>
      </c>
      <c r="E37" s="12"/>
      <c r="F37" s="12"/>
    </row>
    <row r="38" spans="1:6" ht="14.45">
      <c r="A38" s="7"/>
      <c r="B38" s="9">
        <v>43</v>
      </c>
      <c r="C38" s="21">
        <v>2.0884499999999999</v>
      </c>
      <c r="D38" s="21">
        <v>4.5303300000000002</v>
      </c>
      <c r="E38" s="12"/>
      <c r="F38" s="12"/>
    </row>
    <row r="39" spans="1:6" ht="14.45">
      <c r="A39" s="7"/>
      <c r="B39" s="9">
        <v>44</v>
      </c>
      <c r="C39" s="21">
        <v>2.3133599999999999</v>
      </c>
      <c r="D39" s="21">
        <v>4.9962150000000003</v>
      </c>
      <c r="E39" s="12"/>
      <c r="F39" s="12"/>
    </row>
    <row r="40" spans="1:6" ht="14.45">
      <c r="A40" s="7"/>
      <c r="B40" s="9">
        <v>45</v>
      </c>
      <c r="C40" s="21">
        <v>2.5703999999999998</v>
      </c>
      <c r="D40" s="21">
        <v>5.5263600000000004</v>
      </c>
      <c r="E40" s="12"/>
      <c r="F40" s="12"/>
    </row>
    <row r="41" spans="1:6" ht="14.45">
      <c r="A41" s="7"/>
      <c r="B41" s="9">
        <v>46</v>
      </c>
      <c r="C41" s="21">
        <v>2.8756349999999999</v>
      </c>
      <c r="D41" s="21">
        <v>6.0725699999999998</v>
      </c>
      <c r="E41" s="12"/>
      <c r="F41" s="12"/>
    </row>
    <row r="42" spans="1:6" ht="14.45">
      <c r="A42" s="7"/>
      <c r="B42" s="9">
        <v>47</v>
      </c>
      <c r="C42" s="21">
        <v>3.2290649999999999</v>
      </c>
      <c r="D42" s="21">
        <v>6.6991050000000003</v>
      </c>
      <c r="E42" s="12"/>
      <c r="F42" s="12"/>
    </row>
    <row r="43" spans="1:6" ht="14.45">
      <c r="A43" s="7"/>
      <c r="B43" s="9">
        <v>48</v>
      </c>
      <c r="C43" s="21">
        <v>3.5824950000000002</v>
      </c>
      <c r="D43" s="21">
        <v>7.3738349999999997</v>
      </c>
      <c r="E43" s="12"/>
      <c r="F43" s="12"/>
    </row>
    <row r="44" spans="1:6" ht="14.45">
      <c r="A44" s="7"/>
      <c r="B44" s="9">
        <v>49</v>
      </c>
      <c r="C44" s="21">
        <v>3.9841199999999999</v>
      </c>
      <c r="D44" s="21">
        <v>8.0967599999999997</v>
      </c>
      <c r="E44" s="12"/>
      <c r="F44" s="12"/>
    </row>
    <row r="45" spans="1:6" ht="14.45">
      <c r="A45" s="7"/>
      <c r="B45" s="9">
        <v>50</v>
      </c>
      <c r="C45" s="21">
        <v>4.4660700000000002</v>
      </c>
      <c r="D45" s="21">
        <v>8.90001</v>
      </c>
      <c r="E45" s="12"/>
      <c r="F45" s="12"/>
    </row>
    <row r="46" spans="1:6" ht="14.45">
      <c r="A46" s="7"/>
      <c r="B46" s="9">
        <v>51</v>
      </c>
      <c r="C46" s="21">
        <v>5.0122799999999996</v>
      </c>
      <c r="D46" s="21">
        <v>9.7193249999999995</v>
      </c>
      <c r="E46" s="12"/>
      <c r="F46" s="12"/>
    </row>
    <row r="47" spans="1:6" ht="14.45">
      <c r="A47" s="7"/>
      <c r="B47" s="9">
        <v>52</v>
      </c>
      <c r="C47" s="21">
        <v>5.6066849999999997</v>
      </c>
      <c r="D47" s="21">
        <v>10.6029</v>
      </c>
      <c r="E47" s="12"/>
      <c r="F47" s="12"/>
    </row>
    <row r="48" spans="1:6" ht="14.45">
      <c r="A48" s="7"/>
      <c r="B48" s="9">
        <v>53</v>
      </c>
      <c r="C48" s="21">
        <v>6.281415</v>
      </c>
      <c r="D48" s="21">
        <v>11.566800000000001</v>
      </c>
      <c r="E48" s="12"/>
      <c r="F48" s="12"/>
    </row>
    <row r="49" spans="1:6" ht="14.45">
      <c r="A49" s="7"/>
      <c r="B49" s="9">
        <v>54</v>
      </c>
      <c r="C49" s="21">
        <v>7.0364699999999996</v>
      </c>
      <c r="D49" s="21">
        <v>12.546765000000001</v>
      </c>
      <c r="E49" s="12"/>
      <c r="F49" s="12"/>
    </row>
    <row r="50" spans="1:6" ht="14.45">
      <c r="A50" s="7"/>
      <c r="B50" s="9">
        <v>55</v>
      </c>
      <c r="C50" s="21">
        <v>7.920045</v>
      </c>
      <c r="D50" s="21">
        <v>13.542795</v>
      </c>
      <c r="E50" s="12"/>
      <c r="F50" s="12"/>
    </row>
    <row r="51" spans="1:6" ht="14.45">
      <c r="A51" s="7"/>
      <c r="B51" s="9">
        <v>56</v>
      </c>
      <c r="C51" s="21">
        <v>8.8678799999999995</v>
      </c>
      <c r="D51" s="21">
        <v>14.619149999999999</v>
      </c>
      <c r="E51" s="12"/>
      <c r="F51" s="12"/>
    </row>
    <row r="52" spans="1:6" ht="14.45">
      <c r="A52" s="7"/>
      <c r="B52" s="9">
        <v>57</v>
      </c>
      <c r="C52" s="21">
        <v>9.9281699999999997</v>
      </c>
      <c r="D52" s="21">
        <v>15.727634999999999</v>
      </c>
      <c r="E52" s="12"/>
      <c r="F52" s="12"/>
    </row>
    <row r="53" spans="1:6" ht="14.45">
      <c r="A53" s="7"/>
      <c r="B53" s="9">
        <v>58</v>
      </c>
      <c r="C53" s="21">
        <v>11.084849999999999</v>
      </c>
      <c r="D53" s="21">
        <v>16.852184999999999</v>
      </c>
      <c r="E53" s="12"/>
      <c r="F53" s="12"/>
    </row>
    <row r="54" spans="1:6" ht="14.45">
      <c r="A54" s="7"/>
      <c r="B54" s="9">
        <v>59</v>
      </c>
      <c r="C54" s="21">
        <v>12.386115</v>
      </c>
      <c r="D54" s="21">
        <v>18.040994999999999</v>
      </c>
      <c r="E54" s="12"/>
      <c r="F54" s="12"/>
    </row>
    <row r="55" spans="1:6" ht="14.45">
      <c r="A55" s="7"/>
      <c r="B55" s="9">
        <v>60</v>
      </c>
      <c r="C55" s="21">
        <v>13.815899999999999</v>
      </c>
      <c r="D55" s="21">
        <v>19.24587</v>
      </c>
      <c r="E55" s="12"/>
      <c r="F55" s="12"/>
    </row>
    <row r="56" spans="1:6" ht="14.45">
      <c r="A56" s="7"/>
      <c r="B56" s="9">
        <v>61</v>
      </c>
      <c r="C56" s="21">
        <v>15.390269999999999</v>
      </c>
      <c r="D56" s="21">
        <v>20.466809999999999</v>
      </c>
      <c r="E56" s="12"/>
      <c r="F56" s="12"/>
    </row>
    <row r="57" spans="1:6" ht="14.45">
      <c r="A57" s="7"/>
      <c r="B57" s="9">
        <v>62</v>
      </c>
      <c r="C57" s="21">
        <v>17.141355000000001</v>
      </c>
      <c r="D57" s="21">
        <v>21.687750000000001</v>
      </c>
      <c r="E57" s="12"/>
      <c r="F57" s="12"/>
    </row>
    <row r="58" spans="1:6" ht="14.45">
      <c r="A58" s="7"/>
      <c r="B58" s="9">
        <v>63</v>
      </c>
      <c r="C58" s="21">
        <v>14.715540000000001</v>
      </c>
      <c r="D58" s="21">
        <v>22.956885</v>
      </c>
      <c r="E58" s="12"/>
      <c r="F58" s="12"/>
    </row>
    <row r="59" spans="1:6" ht="15" thickBot="1">
      <c r="A59" s="7"/>
      <c r="B59" s="10">
        <v>64</v>
      </c>
      <c r="C59" s="21">
        <v>8.0325000000000006</v>
      </c>
      <c r="D59" s="21">
        <v>13.33395</v>
      </c>
      <c r="E59" s="12"/>
      <c r="F59" s="12"/>
    </row>
    <row r="60" spans="1:6">
      <c r="A60" s="7"/>
      <c r="B60" s="7"/>
      <c r="C60" s="7"/>
      <c r="D60" s="7"/>
    </row>
    <row r="61" spans="1:6">
      <c r="A61" s="7"/>
      <c r="B61" s="7"/>
      <c r="C61" s="7"/>
      <c r="D61" s="7"/>
    </row>
    <row r="62" spans="1:6">
      <c r="A62" s="7"/>
      <c r="B62" s="7"/>
      <c r="C62" s="7"/>
      <c r="D62" s="7"/>
    </row>
    <row r="63" spans="1:6">
      <c r="A63" s="7"/>
      <c r="B63" s="7"/>
      <c r="C63" s="7"/>
      <c r="D63" s="7"/>
    </row>
    <row r="64" spans="1:6">
      <c r="A64" s="7"/>
      <c r="B64" s="7"/>
      <c r="C64" s="7"/>
      <c r="D64" s="7"/>
    </row>
    <row r="65" spans="1:4">
      <c r="A65" s="7"/>
      <c r="B65" s="7"/>
      <c r="C65" s="7"/>
      <c r="D65" s="7"/>
    </row>
    <row r="66" spans="1:4">
      <c r="A66" s="7"/>
      <c r="B66" s="7"/>
      <c r="C66" s="19"/>
      <c r="D66" s="16"/>
    </row>
    <row r="67" spans="1:4">
      <c r="A67" s="7"/>
      <c r="B67" s="7"/>
      <c r="C67" s="19"/>
      <c r="D67" s="16"/>
    </row>
    <row r="68" spans="1:4">
      <c r="A68" s="7"/>
      <c r="B68" s="7"/>
      <c r="C68" s="19"/>
      <c r="D68" s="16"/>
    </row>
    <row r="69" spans="1:4">
      <c r="A69" s="7"/>
      <c r="B69" s="7"/>
      <c r="C69" s="19"/>
      <c r="D69" s="16"/>
    </row>
    <row r="70" spans="1:4">
      <c r="A70" s="7"/>
      <c r="B70"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7536d79-9383-43e5-aaa3-b460164f184b" xsi:nil="true"/>
    <lcf76f155ced4ddcb4097134ff3c332f xmlns="0224ff88-7265-4e35-9b5d-62a60189240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F352EF20906840B4A155472D834DA9" ma:contentTypeVersion="17" ma:contentTypeDescription="Create a new document." ma:contentTypeScope="" ma:versionID="ed82a05f459ccfb105e81cbd5d773283">
  <xsd:schema xmlns:xsd="http://www.w3.org/2001/XMLSchema" xmlns:xs="http://www.w3.org/2001/XMLSchema" xmlns:p="http://schemas.microsoft.com/office/2006/metadata/properties" xmlns:ns2="0224ff88-7265-4e35-9b5d-62a60189240c" xmlns:ns3="e7536d79-9383-43e5-aaa3-b460164f184b" targetNamespace="http://schemas.microsoft.com/office/2006/metadata/properties" ma:root="true" ma:fieldsID="abae3e3dacd73da03e0369b08b7a354d" ns2:_="" ns3:_="">
    <xsd:import namespace="0224ff88-7265-4e35-9b5d-62a60189240c"/>
    <xsd:import namespace="e7536d79-9383-43e5-aaa3-b460164f18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4ff88-7265-4e35-9b5d-62a601892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4e296c-c1b1-47f1-8d86-e48206020b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536d79-9383-43e5-aaa3-b460164f184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0adcc46-4248-4710-8968-b33e11f180b4}" ma:internalName="TaxCatchAll" ma:showField="CatchAllData" ma:web="e7536d79-9383-43e5-aaa3-b460164f18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2C9B73-B6C0-4B51-A651-C6522F8ED221}"/>
</file>

<file path=customXml/itemProps2.xml><?xml version="1.0" encoding="utf-8"?>
<ds:datastoreItem xmlns:ds="http://schemas.openxmlformats.org/officeDocument/2006/customXml" ds:itemID="{AC67ADF3-6797-4B5F-BDD3-F12B4029B8D6}"/>
</file>

<file path=customXml/itemProps3.xml><?xml version="1.0" encoding="utf-8"?>
<ds:datastoreItem xmlns:ds="http://schemas.openxmlformats.org/officeDocument/2006/customXml" ds:itemID="{2D049104-FD24-43CE-8C09-02DB9D1493CE}"/>
</file>

<file path=docProps/app.xml><?xml version="1.0" encoding="utf-8"?>
<Properties xmlns="http://schemas.openxmlformats.org/officeDocument/2006/extended-properties" xmlns:vt="http://schemas.openxmlformats.org/officeDocument/2006/docPropsVTypes">
  <Application>Microsoft Excel Online</Application>
  <Manager/>
  <Company>Sunsuper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John Lepou</cp:lastModifiedBy>
  <cp:revision/>
  <dcterms:created xsi:type="dcterms:W3CDTF">2016-03-07T03:08:29Z</dcterms:created>
  <dcterms:modified xsi:type="dcterms:W3CDTF">2022-04-20T23:49:44Z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0x010100FEF352EF20906840B4A155472D834DA9</vt:lpwstr>
  </property>
</Properties>
</file>